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880" activeTab="0"/>
  </bookViews>
  <sheets>
    <sheet name="Resumo" sheetId="1" r:id="rId1"/>
    <sheet name="MO Direta" sheetId="2" r:id="rId2"/>
    <sheet name="MO Indireta" sheetId="3" r:id="rId3"/>
    <sheet name="MO Serv Apoio" sheetId="4" r:id="rId4"/>
    <sheet name="MO Construção" sheetId="5" r:id="rId5"/>
  </sheets>
  <definedNames>
    <definedName name="_xlnm.Print_Area" localSheetId="4">'MO Construção'!$A$1:$C$45</definedName>
    <definedName name="_xlnm.Print_Area" localSheetId="1">'MO Direta'!$A$2:$O$86</definedName>
    <definedName name="_xlnm.Print_Area" localSheetId="2">'MO Indireta'!$A$1:$C$47</definedName>
  </definedNames>
  <calcPr fullCalcOnLoad="1"/>
</workbook>
</file>

<file path=xl/sharedStrings.xml><?xml version="1.0" encoding="utf-8"?>
<sst xmlns="http://schemas.openxmlformats.org/spreadsheetml/2006/main" count="254" uniqueCount="203">
  <si>
    <t>Security Guard</t>
  </si>
  <si>
    <t>FUNÇÕES ADMINISTRATIVAS</t>
  </si>
  <si>
    <t>Diretoria</t>
  </si>
  <si>
    <t>Gerencia</t>
  </si>
  <si>
    <t>Supervisores</t>
  </si>
  <si>
    <t>Tecnicos Escritorio</t>
  </si>
  <si>
    <t>Secretarias</t>
  </si>
  <si>
    <t>Motoristas</t>
  </si>
  <si>
    <t>Guarda</t>
  </si>
  <si>
    <t>Supevisores</t>
  </si>
  <si>
    <t>Coordenador de Operações</t>
  </si>
  <si>
    <t>Operador de Portainer</t>
  </si>
  <si>
    <t>Operador de RTG</t>
  </si>
  <si>
    <t>Motoristas de Pátio</t>
  </si>
  <si>
    <t>Técnicos Operação</t>
  </si>
  <si>
    <t>Serviço Geral</t>
  </si>
  <si>
    <t>Gerente</t>
  </si>
  <si>
    <t>Supervisor de Manutenção</t>
  </si>
  <si>
    <t>Técnicos de Manutenção</t>
  </si>
  <si>
    <t>Portaló</t>
  </si>
  <si>
    <t>C. Mestre Porão</t>
  </si>
  <si>
    <t>C. Mestre Geral</t>
  </si>
  <si>
    <t>Chefe</t>
  </si>
  <si>
    <t>Guind</t>
  </si>
  <si>
    <t>Guind Suplente</t>
  </si>
  <si>
    <t>Ajudante</t>
  </si>
  <si>
    <t>Lingada</t>
  </si>
  <si>
    <t>Estiva</t>
  </si>
  <si>
    <t>Arrumador</t>
  </si>
  <si>
    <t>Homen</t>
  </si>
  <si>
    <t>Conferente</t>
  </si>
  <si>
    <t>Vigia</t>
  </si>
  <si>
    <t>Por/Terno/Turno</t>
  </si>
  <si>
    <t>Total Adm</t>
  </si>
  <si>
    <t>Total Operação</t>
  </si>
  <si>
    <t>Total Manutenção</t>
  </si>
  <si>
    <t>Parametros Operacionais</t>
  </si>
  <si>
    <t>Previsão de Demanda</t>
  </si>
  <si>
    <t>Disponibilidade de Equip.</t>
  </si>
  <si>
    <t>Capacidade do Terminal</t>
  </si>
  <si>
    <t>Taxa de Ocupação</t>
  </si>
  <si>
    <t>Previsão de Navios</t>
  </si>
  <si>
    <t>Indice de Contratação TPA</t>
  </si>
  <si>
    <t>Fator de conversão</t>
  </si>
  <si>
    <t>s</t>
  </si>
  <si>
    <t>t</t>
  </si>
  <si>
    <t>q</t>
  </si>
  <si>
    <t>d</t>
  </si>
  <si>
    <t>Horas Operacionais</t>
  </si>
  <si>
    <t>Periodos de Trabalho</t>
  </si>
  <si>
    <t>Estiva/Arrumador/Conferente/Vigia</t>
  </si>
  <si>
    <t>Contratação c/ vinculo</t>
  </si>
  <si>
    <t>Contratação Regime TPA</t>
  </si>
  <si>
    <t>TOTAL ESTIMATIVA DE GERAÇÃO DE POSTOS DE TRABALHO - DIRETOS</t>
  </si>
  <si>
    <t>C/ Vinculo</t>
  </si>
  <si>
    <t xml:space="preserve">Total </t>
  </si>
  <si>
    <t>Agenciamento marítimo</t>
  </si>
  <si>
    <t>Empresas de manutenção</t>
  </si>
  <si>
    <t>Fornecedores de navios e materiais de insumos</t>
  </si>
  <si>
    <t>Item</t>
  </si>
  <si>
    <t>Atividade</t>
  </si>
  <si>
    <t>1.1</t>
  </si>
  <si>
    <t>1.2</t>
  </si>
  <si>
    <t>Agente do Armador</t>
  </si>
  <si>
    <t>Agente Afretador/Consignatário</t>
  </si>
  <si>
    <t>Despachantes Aduaneiros</t>
  </si>
  <si>
    <t>Empresas de Segurança</t>
  </si>
  <si>
    <t>Manutenção Elétrica</t>
  </si>
  <si>
    <t>Manutenção Mecanica</t>
  </si>
  <si>
    <t>Mantenção Civil em geral</t>
  </si>
  <si>
    <t>Limpeza Administrativa e Industrial</t>
  </si>
  <si>
    <t>Lavanderia Industrial</t>
  </si>
  <si>
    <t>5.1</t>
  </si>
  <si>
    <t>5.2</t>
  </si>
  <si>
    <t>Manutenção Sistemas Automação</t>
  </si>
  <si>
    <t>Manutenção de Sistemas de Computação</t>
  </si>
  <si>
    <t>Classificadoras de produtos/ Draft Survey</t>
  </si>
  <si>
    <t>Empresas de Transporte de Pessoal</t>
  </si>
  <si>
    <t>Empresas de Mergulho</t>
  </si>
  <si>
    <t>Restaurante Industrial</t>
  </si>
  <si>
    <t>7.1</t>
  </si>
  <si>
    <t>7.2</t>
  </si>
  <si>
    <t>7.3</t>
  </si>
  <si>
    <t>7.4</t>
  </si>
  <si>
    <t>7.5</t>
  </si>
  <si>
    <t>Resturantes</t>
  </si>
  <si>
    <t>Seviços de Hotelaria</t>
  </si>
  <si>
    <t>Serviços Médicos, Hospitalares e Odontológicos</t>
  </si>
  <si>
    <t>Serviços Farmaceuticos</t>
  </si>
  <si>
    <t>Rede de Abastecimento de Combustiveis</t>
  </si>
  <si>
    <t>Oficinas Mecanicas</t>
  </si>
  <si>
    <t>Serviços de Usinagem</t>
  </si>
  <si>
    <t>Agencia de Viagens</t>
  </si>
  <si>
    <t>Rede de suprimento - Alimentação</t>
  </si>
  <si>
    <t>Manutenção de caminhões</t>
  </si>
  <si>
    <t>Manutenção de veículos Leves</t>
  </si>
  <si>
    <t>7.6</t>
  </si>
  <si>
    <t>Manutenção de Sstemas de Geração de Frio</t>
  </si>
  <si>
    <t>Prestadores de Serviço Comercio Exterior</t>
  </si>
  <si>
    <t>Trading</t>
  </si>
  <si>
    <t>2.1</t>
  </si>
  <si>
    <t>2.2</t>
  </si>
  <si>
    <t>Operadores/Agentes de Cargas</t>
  </si>
  <si>
    <t>2.3</t>
  </si>
  <si>
    <t>NVOCC</t>
  </si>
  <si>
    <t>5.3</t>
  </si>
  <si>
    <t>Empresa de Limpeza e conservação</t>
  </si>
  <si>
    <t>Remoção de resíduos</t>
  </si>
  <si>
    <t>5.4</t>
  </si>
  <si>
    <t>Reciclagem e destinação de resíduos</t>
  </si>
  <si>
    <t>7.7</t>
  </si>
  <si>
    <t>Manutenção de Motores Industriais</t>
  </si>
  <si>
    <t>Locação</t>
  </si>
  <si>
    <t>Locação de Maquinas</t>
  </si>
  <si>
    <t>Locação de veiculos</t>
  </si>
  <si>
    <t>8.1</t>
  </si>
  <si>
    <t>8.2</t>
  </si>
  <si>
    <t>Oportunidades de Trabalho</t>
  </si>
  <si>
    <t>4.1</t>
  </si>
  <si>
    <t>Segurança Patrimonial</t>
  </si>
  <si>
    <t>Alocação Terminal</t>
  </si>
  <si>
    <t>Empresas de Serviços de Lancha</t>
  </si>
  <si>
    <t>RESUMO</t>
  </si>
  <si>
    <t>Prestadores de Serviços - Out Company</t>
  </si>
  <si>
    <t>Prestadores de Serviços Alocados Diretamente Terminal - In Company</t>
  </si>
  <si>
    <t>Total</t>
  </si>
  <si>
    <t>ESTIMATIVA DE GERAÇÃO DE POSTOS DE TRABALHO - MÃO-DE-OBRA INDIRETA</t>
  </si>
  <si>
    <t>SERVIÇOS DE MANUTENÇÃO</t>
  </si>
  <si>
    <t>OPERACIONAL - CONTRATAÇÃO COM VINCULO</t>
  </si>
  <si>
    <t>ESTIMATIVA DE GERAÇÃO DE MÃO-DE-OBRA DIRETA DO TERMINAL</t>
  </si>
  <si>
    <t>Engenharia</t>
  </si>
  <si>
    <t>Desenhistas</t>
  </si>
  <si>
    <t>Detalhamento Projetos</t>
  </si>
  <si>
    <t>Gerenciamento</t>
  </si>
  <si>
    <t>Engenheiros</t>
  </si>
  <si>
    <t>Mestres de Obra</t>
  </si>
  <si>
    <t>Obras</t>
  </si>
  <si>
    <t>Soldadores</t>
  </si>
  <si>
    <t>Carpinteiros</t>
  </si>
  <si>
    <t>Pedreiros</t>
  </si>
  <si>
    <t>Equipamentos</t>
  </si>
  <si>
    <t>Operadores de Maquinas</t>
  </si>
  <si>
    <t>Operadores de Guindastes</t>
  </si>
  <si>
    <t>Eletrecista</t>
  </si>
  <si>
    <t>Encanador</t>
  </si>
  <si>
    <t>Ferreiro</t>
  </si>
  <si>
    <t>Ajudante Geral</t>
  </si>
  <si>
    <t>Tecnico Segurança Trabalho</t>
  </si>
  <si>
    <t>Armador ferragens</t>
  </si>
  <si>
    <t>Almoxarife</t>
  </si>
  <si>
    <t>Pintor</t>
  </si>
  <si>
    <t>Coordenação</t>
  </si>
  <si>
    <t>Chefe de Seção</t>
  </si>
  <si>
    <t>Atividades de Apoio</t>
  </si>
  <si>
    <t>Cozinheiro</t>
  </si>
  <si>
    <t>Operador Betoneira</t>
  </si>
  <si>
    <t>Segurança</t>
  </si>
  <si>
    <t>Calculista</t>
  </si>
  <si>
    <t>Controlador de Produção</t>
  </si>
  <si>
    <t>Topografo</t>
  </si>
  <si>
    <t>Faxineiro</t>
  </si>
  <si>
    <t>Auxiliar de Manutenção</t>
  </si>
  <si>
    <t>Lavador de Maquinas</t>
  </si>
  <si>
    <t>Mecanico</t>
  </si>
  <si>
    <t>Postos de Trabalho</t>
  </si>
  <si>
    <t>Estimativa</t>
  </si>
  <si>
    <t>Apontadores</t>
  </si>
  <si>
    <t>ESTIMATIVA DE GERAÇÃO DE MÃO-DE-OBRA CONSTRUÇÃO</t>
  </si>
  <si>
    <t>Etapa</t>
  </si>
  <si>
    <t>Serviços</t>
  </si>
  <si>
    <t>Estimativa de Geração de Postos de Trabalho</t>
  </si>
  <si>
    <t>Licenciamento</t>
  </si>
  <si>
    <t>Projetos</t>
  </si>
  <si>
    <t>Construção</t>
  </si>
  <si>
    <t>Operação</t>
  </si>
  <si>
    <t>Empresas de Suporte a Construção</t>
  </si>
  <si>
    <t>Empresas de Engenharia</t>
  </si>
  <si>
    <t>Empresas Sondagens, Consultoria, etc.</t>
  </si>
  <si>
    <t>Empreiteiras de Obras</t>
  </si>
  <si>
    <t>Serviços periféricos de apoio (indiretos)</t>
  </si>
  <si>
    <t>Ano 5</t>
  </si>
  <si>
    <t>Ano 10</t>
  </si>
  <si>
    <t>Estimativa Total</t>
  </si>
  <si>
    <t>Projeto</t>
  </si>
  <si>
    <t>Ano 0,1 e 2</t>
  </si>
  <si>
    <t>Ano 3</t>
  </si>
  <si>
    <t>Ano 4</t>
  </si>
  <si>
    <t>Prestação Serviços no Terminal (diretos)</t>
  </si>
  <si>
    <t>Serviços apoio às operações (indiretos)</t>
  </si>
  <si>
    <t>Produtividade Projeto</t>
  </si>
  <si>
    <t>ITEM</t>
  </si>
  <si>
    <t>ESTIMATIVA DE GERAÇÃO DE ATIVIDADES</t>
  </si>
  <si>
    <t>Estiva/Arrumador/Conferente/Vigias</t>
  </si>
  <si>
    <t>FUNÇÕES OPERACIONAIS - EXPECTATIVA POSTOS DE TRABALHO - TPA'S EM FUNÇÃO DA DEMANDA E SISTEMA DE RODIZIO</t>
  </si>
  <si>
    <t>FUNÇÕES OPERACIONAIS - ESTIMATIVA DE MÃO-DE-OBRA TPA'S - COM BASE DEMANDA E PRODUÇÃO (HOMENS/PERÍODO)</t>
  </si>
  <si>
    <t>Nro Horas Trabalho (média)</t>
  </si>
  <si>
    <t>Produção por Período</t>
  </si>
  <si>
    <t>Volume TPA em Rodizio/Ano</t>
  </si>
  <si>
    <t>Categoria</t>
  </si>
  <si>
    <t>Categorias</t>
  </si>
  <si>
    <t>Postos de Trabalho Diretos</t>
  </si>
  <si>
    <t>Postos de Trabalho Indireto</t>
  </si>
  <si>
    <t>Postos de Trabalho Indiretos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</si>
</sst>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_)"/>
    <numFmt numFmtId="165" formatCode="0_)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0"/>
      <name val="AvantGarde Bk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5" borderId="0" xfId="0" applyFont="1" applyFill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justify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justify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7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justify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justify"/>
    </xf>
    <xf numFmtId="0" fontId="2" fillId="0" borderId="28" xfId="0" applyFont="1" applyBorder="1" applyAlignment="1">
      <alignment horizontal="justify"/>
    </xf>
    <xf numFmtId="0" fontId="2" fillId="0" borderId="32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6" xfId="0" applyFont="1" applyBorder="1" applyAlignment="1">
      <alignment horizontal="justify"/>
    </xf>
    <xf numFmtId="1" fontId="2" fillId="0" borderId="1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13.57421875" style="1" customWidth="1"/>
    <col min="2" max="2" width="33.8515625" style="1" customWidth="1"/>
    <col min="3" max="3" width="10.421875" style="1" customWidth="1"/>
    <col min="4" max="4" width="9.7109375" style="1" customWidth="1"/>
    <col min="5" max="5" width="10.140625" style="1" customWidth="1"/>
    <col min="6" max="6" width="9.8515625" style="1" customWidth="1"/>
    <col min="7" max="7" width="9.421875" style="1" customWidth="1"/>
    <col min="8" max="16384" width="9.140625" style="1" customWidth="1"/>
  </cols>
  <sheetData>
    <row r="1" spans="1:13" ht="12.75">
      <c r="A1" s="61" t="s">
        <v>170</v>
      </c>
      <c r="B1" s="62"/>
      <c r="C1" s="61" t="s">
        <v>164</v>
      </c>
      <c r="D1" s="63"/>
      <c r="E1" s="63"/>
      <c r="F1" s="63"/>
      <c r="G1" s="62"/>
      <c r="I1"/>
      <c r="J1"/>
      <c r="K1"/>
      <c r="L1"/>
      <c r="M1"/>
    </row>
    <row r="2" spans="1:13" ht="12.75">
      <c r="A2" s="43"/>
      <c r="B2" s="44"/>
      <c r="C2" s="41" t="s">
        <v>184</v>
      </c>
      <c r="D2" s="41" t="s">
        <v>185</v>
      </c>
      <c r="E2" s="41" t="s">
        <v>186</v>
      </c>
      <c r="F2" s="41" t="s">
        <v>180</v>
      </c>
      <c r="G2" s="41" t="s">
        <v>181</v>
      </c>
      <c r="I2"/>
      <c r="J2"/>
      <c r="K2"/>
      <c r="L2"/>
      <c r="M2"/>
    </row>
    <row r="3" spans="1:13" ht="12.75">
      <c r="A3" s="13" t="s">
        <v>168</v>
      </c>
      <c r="B3" s="13" t="s">
        <v>169</v>
      </c>
      <c r="C3" s="41" t="s">
        <v>183</v>
      </c>
      <c r="D3" s="64" t="s">
        <v>173</v>
      </c>
      <c r="E3" s="64"/>
      <c r="F3" s="64" t="s">
        <v>174</v>
      </c>
      <c r="G3" s="64"/>
      <c r="I3"/>
      <c r="J3"/>
      <c r="K3"/>
      <c r="L3"/>
      <c r="M3"/>
    </row>
    <row r="4" spans="1:13" ht="12.75">
      <c r="A4" s="13" t="s">
        <v>172</v>
      </c>
      <c r="B4" s="13" t="s">
        <v>176</v>
      </c>
      <c r="C4" s="42">
        <v>12</v>
      </c>
      <c r="D4" s="42">
        <v>12</v>
      </c>
      <c r="E4" s="42">
        <v>12</v>
      </c>
      <c r="F4" s="42">
        <v>0</v>
      </c>
      <c r="G4" s="42">
        <v>0</v>
      </c>
      <c r="I4"/>
      <c r="J4"/>
      <c r="K4"/>
      <c r="L4"/>
      <c r="M4"/>
    </row>
    <row r="5" spans="1:13" ht="12.75">
      <c r="A5" s="13" t="s">
        <v>171</v>
      </c>
      <c r="B5" s="13" t="s">
        <v>177</v>
      </c>
      <c r="C5" s="42">
        <v>52</v>
      </c>
      <c r="D5" s="42">
        <v>18</v>
      </c>
      <c r="E5" s="42">
        <v>18</v>
      </c>
      <c r="F5" s="42">
        <v>2</v>
      </c>
      <c r="G5" s="42">
        <v>2</v>
      </c>
      <c r="I5"/>
      <c r="J5"/>
      <c r="K5"/>
      <c r="L5"/>
      <c r="M5"/>
    </row>
    <row r="6" spans="1:13" ht="12.75">
      <c r="A6" s="13" t="s">
        <v>173</v>
      </c>
      <c r="B6" s="13" t="s">
        <v>178</v>
      </c>
      <c r="C6" s="42">
        <v>0</v>
      </c>
      <c r="D6" s="42">
        <f>E6</f>
        <v>754</v>
      </c>
      <c r="E6" s="42">
        <f>'MO Construção'!C3+'MO Construção'!C8+'MO Construção'!C14+'MO Construção'!C19+'MO Construção'!C31</f>
        <v>754</v>
      </c>
      <c r="F6" s="42">
        <v>20</v>
      </c>
      <c r="G6" s="42">
        <v>0</v>
      </c>
      <c r="I6"/>
      <c r="J6"/>
      <c r="K6"/>
      <c r="L6"/>
      <c r="M6"/>
    </row>
    <row r="7" spans="1:13" ht="12.75">
      <c r="A7" s="13" t="s">
        <v>173</v>
      </c>
      <c r="B7" s="13" t="s">
        <v>175</v>
      </c>
      <c r="C7" s="42">
        <v>0</v>
      </c>
      <c r="D7" s="42">
        <f>E7</f>
        <v>76</v>
      </c>
      <c r="E7" s="42">
        <f>'MO Construção'!C36</f>
        <v>76</v>
      </c>
      <c r="F7" s="42">
        <v>0</v>
      </c>
      <c r="G7" s="42">
        <v>0</v>
      </c>
      <c r="I7"/>
      <c r="J7"/>
      <c r="K7"/>
      <c r="L7"/>
      <c r="M7"/>
    </row>
    <row r="8" spans="1:13" ht="12.75">
      <c r="A8" s="43"/>
      <c r="B8" s="44" t="s">
        <v>182</v>
      </c>
      <c r="C8" s="42">
        <f>SUM(C4:C7)</f>
        <v>64</v>
      </c>
      <c r="D8" s="42">
        <f>SUM(D4:D7)</f>
        <v>860</v>
      </c>
      <c r="E8" s="42">
        <f>SUM(E4:E7)</f>
        <v>860</v>
      </c>
      <c r="F8" s="42">
        <f>SUM(F4:F7)</f>
        <v>22</v>
      </c>
      <c r="G8" s="42">
        <f>SUM(G4:G7)</f>
        <v>2</v>
      </c>
      <c r="I8"/>
      <c r="J8"/>
      <c r="K8"/>
      <c r="L8"/>
      <c r="M8"/>
    </row>
    <row r="9" ht="12.75" customHeight="1"/>
    <row r="11" spans="1:7" ht="12.75">
      <c r="A11" s="61" t="s">
        <v>170</v>
      </c>
      <c r="B11" s="62"/>
      <c r="C11" s="61" t="s">
        <v>164</v>
      </c>
      <c r="D11" s="63"/>
      <c r="E11" s="63"/>
      <c r="F11" s="63"/>
      <c r="G11" s="62"/>
    </row>
    <row r="12" spans="1:7" ht="12.75">
      <c r="A12" s="43"/>
      <c r="B12" s="44"/>
      <c r="C12" s="41" t="s">
        <v>184</v>
      </c>
      <c r="D12" s="41" t="s">
        <v>185</v>
      </c>
      <c r="E12" s="41" t="s">
        <v>186</v>
      </c>
      <c r="F12" s="41" t="s">
        <v>180</v>
      </c>
      <c r="G12" s="41" t="s">
        <v>181</v>
      </c>
    </row>
    <row r="13" spans="1:7" ht="12.75">
      <c r="A13" s="13" t="s">
        <v>168</v>
      </c>
      <c r="B13" s="13" t="s">
        <v>169</v>
      </c>
      <c r="C13" s="41" t="s">
        <v>183</v>
      </c>
      <c r="D13" s="64" t="s">
        <v>173</v>
      </c>
      <c r="E13" s="64"/>
      <c r="F13" s="64" t="s">
        <v>174</v>
      </c>
      <c r="G13" s="64"/>
    </row>
    <row r="14" spans="1:7" ht="15" customHeight="1">
      <c r="A14" s="13" t="s">
        <v>174</v>
      </c>
      <c r="B14" s="13" t="s">
        <v>187</v>
      </c>
      <c r="C14" s="42">
        <v>0</v>
      </c>
      <c r="D14" s="42">
        <v>0</v>
      </c>
      <c r="E14" s="42">
        <v>40</v>
      </c>
      <c r="F14" s="42">
        <v>1235</v>
      </c>
      <c r="G14" s="42">
        <v>1483</v>
      </c>
    </row>
    <row r="15" spans="1:7" ht="13.5" customHeight="1">
      <c r="A15" s="13" t="s">
        <v>174</v>
      </c>
      <c r="B15" s="14" t="s">
        <v>188</v>
      </c>
      <c r="C15" s="42">
        <v>0</v>
      </c>
      <c r="D15" s="42">
        <v>0</v>
      </c>
      <c r="E15" s="42">
        <v>30</v>
      </c>
      <c r="F15" s="42">
        <f>'MO Indireta'!C47</f>
        <v>314</v>
      </c>
      <c r="G15" s="42">
        <f>'MO Indireta'!C47*1.2</f>
        <v>376.8</v>
      </c>
    </row>
    <row r="16" spans="1:7" ht="14.25" customHeight="1">
      <c r="A16" s="13" t="s">
        <v>174</v>
      </c>
      <c r="B16" s="14" t="s">
        <v>179</v>
      </c>
      <c r="C16" s="42">
        <v>0</v>
      </c>
      <c r="D16" s="42">
        <v>0</v>
      </c>
      <c r="E16" s="42">
        <v>0</v>
      </c>
      <c r="F16" s="42">
        <v>80</v>
      </c>
      <c r="G16" s="42">
        <v>120</v>
      </c>
    </row>
    <row r="17" spans="1:7" ht="12.75">
      <c r="A17" s="43"/>
      <c r="B17" s="44" t="s">
        <v>182</v>
      </c>
      <c r="C17" s="42">
        <f>SUM(C14:C16)</f>
        <v>0</v>
      </c>
      <c r="D17" s="42">
        <f>SUM(D14:D16)</f>
        <v>0</v>
      </c>
      <c r="E17" s="42">
        <f>SUM(E14:E16)</f>
        <v>70</v>
      </c>
      <c r="F17" s="42">
        <f>SUM(F14:F16)</f>
        <v>1629</v>
      </c>
      <c r="G17" s="42">
        <f>SUM(G14:G16)</f>
        <v>1979.8</v>
      </c>
    </row>
    <row r="20" spans="1:7" ht="12.75">
      <c r="A20" s="61" t="s">
        <v>170</v>
      </c>
      <c r="B20" s="62"/>
      <c r="C20" s="61" t="s">
        <v>164</v>
      </c>
      <c r="D20" s="63"/>
      <c r="E20" s="63"/>
      <c r="F20" s="63"/>
      <c r="G20" s="62"/>
    </row>
    <row r="21" spans="1:7" ht="12.75">
      <c r="A21" s="43"/>
      <c r="B21" s="44"/>
      <c r="C21" s="41" t="s">
        <v>184</v>
      </c>
      <c r="D21" s="41" t="s">
        <v>185</v>
      </c>
      <c r="E21" s="41" t="s">
        <v>186</v>
      </c>
      <c r="F21" s="41" t="s">
        <v>180</v>
      </c>
      <c r="G21" s="41" t="s">
        <v>181</v>
      </c>
    </row>
    <row r="22" spans="1:7" ht="12.75">
      <c r="A22" s="13" t="s">
        <v>168</v>
      </c>
      <c r="B22" s="13" t="s">
        <v>169</v>
      </c>
      <c r="C22" s="41" t="s">
        <v>183</v>
      </c>
      <c r="D22" s="64" t="s">
        <v>173</v>
      </c>
      <c r="E22" s="64"/>
      <c r="F22" s="64" t="s">
        <v>174</v>
      </c>
      <c r="G22" s="64"/>
    </row>
    <row r="23" spans="1:7" ht="12.75">
      <c r="A23" s="13" t="s">
        <v>173</v>
      </c>
      <c r="B23" s="13" t="s">
        <v>200</v>
      </c>
      <c r="C23" s="42">
        <f>C6</f>
        <v>0</v>
      </c>
      <c r="D23" s="42">
        <f>D6</f>
        <v>754</v>
      </c>
      <c r="E23" s="42">
        <f>E6</f>
        <v>754</v>
      </c>
      <c r="F23" s="42">
        <f>F6</f>
        <v>20</v>
      </c>
      <c r="G23" s="42">
        <f>G6</f>
        <v>0</v>
      </c>
    </row>
    <row r="24" spans="1:7" ht="12.75">
      <c r="A24" s="13" t="s">
        <v>173</v>
      </c>
      <c r="B24" s="13" t="s">
        <v>201</v>
      </c>
      <c r="C24" s="42">
        <f>C4+C5+C7</f>
        <v>64</v>
      </c>
      <c r="D24" s="42">
        <f>D4+D5+D7</f>
        <v>106</v>
      </c>
      <c r="E24" s="42">
        <f>E4+E5+E7</f>
        <v>106</v>
      </c>
      <c r="F24" s="42">
        <f>F4+F5+F7</f>
        <v>2</v>
      </c>
      <c r="G24" s="42">
        <f>G4+G5+G7</f>
        <v>2</v>
      </c>
    </row>
    <row r="25" spans="1:7" ht="15" customHeight="1">
      <c r="A25" s="13" t="s">
        <v>174</v>
      </c>
      <c r="B25" s="14" t="s">
        <v>200</v>
      </c>
      <c r="C25" s="42">
        <f>C14</f>
        <v>0</v>
      </c>
      <c r="D25" s="42">
        <f>D14</f>
        <v>0</v>
      </c>
      <c r="E25" s="42">
        <f>E14</f>
        <v>40</v>
      </c>
      <c r="F25" s="42">
        <f>F14</f>
        <v>1235</v>
      </c>
      <c r="G25" s="42">
        <f>G14</f>
        <v>1483</v>
      </c>
    </row>
    <row r="26" spans="1:7" ht="15" customHeight="1">
      <c r="A26" s="13" t="s">
        <v>174</v>
      </c>
      <c r="B26" s="14" t="s">
        <v>202</v>
      </c>
      <c r="C26" s="42">
        <f>C15+C16</f>
        <v>0</v>
      </c>
      <c r="D26" s="42">
        <f>D15+D16</f>
        <v>0</v>
      </c>
      <c r="E26" s="42">
        <f>E15+E16</f>
        <v>30</v>
      </c>
      <c r="F26" s="42">
        <f>F15+F16</f>
        <v>394</v>
      </c>
      <c r="G26" s="42">
        <f>G15+G16</f>
        <v>496.8</v>
      </c>
    </row>
    <row r="27" spans="1:7" ht="12.75">
      <c r="A27" s="43"/>
      <c r="B27" s="44" t="s">
        <v>182</v>
      </c>
      <c r="C27" s="42">
        <f>SUM(C23:C26)</f>
        <v>64</v>
      </c>
      <c r="D27" s="42">
        <f>SUM(D23:D26)</f>
        <v>860</v>
      </c>
      <c r="E27" s="42">
        <f>SUM(E23:E26)</f>
        <v>930</v>
      </c>
      <c r="F27" s="42">
        <f>SUM(F23:F26)</f>
        <v>1651</v>
      </c>
      <c r="G27" s="42">
        <f>SUM(G23:G26)</f>
        <v>1981.8</v>
      </c>
    </row>
  </sheetData>
  <mergeCells count="12">
    <mergeCell ref="D3:E3"/>
    <mergeCell ref="F3:G3"/>
    <mergeCell ref="C1:G1"/>
    <mergeCell ref="A1:B1"/>
    <mergeCell ref="A11:B11"/>
    <mergeCell ref="C11:G11"/>
    <mergeCell ref="D13:E13"/>
    <mergeCell ref="F13:G13"/>
    <mergeCell ref="A20:B20"/>
    <mergeCell ref="C20:G20"/>
    <mergeCell ref="D22:E22"/>
    <mergeCell ref="F22:G22"/>
  </mergeCells>
  <printOptions/>
  <pageMargins left="0.49" right="0.19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view="pageBreakPreview" zoomScale="60" zoomScaleNormal="75" workbookViewId="0" topLeftCell="A45">
      <selection activeCell="A83" sqref="A83"/>
    </sheetView>
  </sheetViews>
  <sheetFormatPr defaultColWidth="9.140625" defaultRowHeight="12.75"/>
  <cols>
    <col min="1" max="1" width="27.00390625" style="1" customWidth="1"/>
    <col min="2" max="15" width="9.140625" style="2" customWidth="1"/>
    <col min="16" max="16384" width="9.140625" style="1" customWidth="1"/>
  </cols>
  <sheetData>
    <row r="1" spans="1:15" ht="12.75">
      <c r="A1" s="64" t="s">
        <v>129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.75">
      <c r="A2" s="13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2.75">
      <c r="A3" s="13" t="s">
        <v>1</v>
      </c>
      <c r="B3" s="41">
        <v>2008</v>
      </c>
      <c r="C3" s="41">
        <v>2009</v>
      </c>
      <c r="D3" s="41">
        <v>2010</v>
      </c>
      <c r="E3" s="41">
        <v>2011</v>
      </c>
      <c r="F3" s="41">
        <v>2012</v>
      </c>
      <c r="G3" s="41">
        <v>2013</v>
      </c>
      <c r="H3" s="41">
        <v>2014</v>
      </c>
      <c r="I3" s="41">
        <v>2015</v>
      </c>
      <c r="J3" s="41">
        <v>2016</v>
      </c>
      <c r="K3" s="41">
        <v>2017</v>
      </c>
      <c r="L3" s="41">
        <v>2018</v>
      </c>
      <c r="M3" s="41">
        <v>2019</v>
      </c>
      <c r="N3" s="41">
        <v>2020</v>
      </c>
      <c r="O3" s="41">
        <v>2021</v>
      </c>
    </row>
    <row r="4" spans="1:15" ht="12.75">
      <c r="A4" s="13" t="s">
        <v>2</v>
      </c>
      <c r="B4" s="41">
        <v>2</v>
      </c>
      <c r="C4" s="41">
        <v>2</v>
      </c>
      <c r="D4" s="41">
        <v>2</v>
      </c>
      <c r="E4" s="41">
        <v>2</v>
      </c>
      <c r="F4" s="41">
        <v>2</v>
      </c>
      <c r="G4" s="41">
        <v>2</v>
      </c>
      <c r="H4" s="41">
        <v>2</v>
      </c>
      <c r="I4" s="41">
        <v>2</v>
      </c>
      <c r="J4" s="41">
        <v>2</v>
      </c>
      <c r="K4" s="41">
        <v>2</v>
      </c>
      <c r="L4" s="41">
        <v>2</v>
      </c>
      <c r="M4" s="41">
        <v>2</v>
      </c>
      <c r="N4" s="41">
        <v>2</v>
      </c>
      <c r="O4" s="41">
        <v>2</v>
      </c>
    </row>
    <row r="5" spans="1:15" ht="12.75">
      <c r="A5" s="13" t="s">
        <v>3</v>
      </c>
      <c r="B5" s="41">
        <v>0</v>
      </c>
      <c r="C5" s="41">
        <v>0</v>
      </c>
      <c r="D5" s="41">
        <v>2</v>
      </c>
      <c r="E5" s="41">
        <v>2</v>
      </c>
      <c r="F5" s="41">
        <v>2</v>
      </c>
      <c r="G5" s="41">
        <v>2</v>
      </c>
      <c r="H5" s="41">
        <v>2</v>
      </c>
      <c r="I5" s="41">
        <v>2</v>
      </c>
      <c r="J5" s="41">
        <v>2</v>
      </c>
      <c r="K5" s="41">
        <v>2</v>
      </c>
      <c r="L5" s="41">
        <v>2</v>
      </c>
      <c r="M5" s="41">
        <v>2</v>
      </c>
      <c r="N5" s="41">
        <v>2</v>
      </c>
      <c r="O5" s="41">
        <v>2</v>
      </c>
    </row>
    <row r="6" spans="1:15" ht="12.75">
      <c r="A6" s="13" t="s">
        <v>4</v>
      </c>
      <c r="B6" s="41">
        <v>0</v>
      </c>
      <c r="C6" s="41">
        <v>0</v>
      </c>
      <c r="D6" s="41">
        <v>2</v>
      </c>
      <c r="E6" s="41">
        <v>3</v>
      </c>
      <c r="F6" s="41">
        <v>3</v>
      </c>
      <c r="G6" s="41">
        <v>3</v>
      </c>
      <c r="H6" s="41">
        <v>3</v>
      </c>
      <c r="I6" s="41">
        <v>3</v>
      </c>
      <c r="J6" s="41">
        <v>3</v>
      </c>
      <c r="K6" s="41">
        <v>3</v>
      </c>
      <c r="L6" s="41">
        <v>3</v>
      </c>
      <c r="M6" s="41">
        <v>3</v>
      </c>
      <c r="N6" s="41">
        <v>3</v>
      </c>
      <c r="O6" s="41">
        <v>3</v>
      </c>
    </row>
    <row r="7" spans="1:15" ht="12.75">
      <c r="A7" s="13" t="s">
        <v>5</v>
      </c>
      <c r="B7" s="41">
        <v>1</v>
      </c>
      <c r="C7" s="41">
        <v>1</v>
      </c>
      <c r="D7" s="41">
        <v>6</v>
      </c>
      <c r="E7" s="41">
        <v>8</v>
      </c>
      <c r="F7" s="41">
        <v>8</v>
      </c>
      <c r="G7" s="41">
        <v>8</v>
      </c>
      <c r="H7" s="41">
        <v>8</v>
      </c>
      <c r="I7" s="41">
        <v>8</v>
      </c>
      <c r="J7" s="41">
        <v>8</v>
      </c>
      <c r="K7" s="41">
        <v>8</v>
      </c>
      <c r="L7" s="41">
        <v>8</v>
      </c>
      <c r="M7" s="41">
        <v>8</v>
      </c>
      <c r="N7" s="41">
        <v>8</v>
      </c>
      <c r="O7" s="41">
        <v>8</v>
      </c>
    </row>
    <row r="8" spans="1:15" ht="12.75">
      <c r="A8" s="13" t="s">
        <v>6</v>
      </c>
      <c r="B8" s="41">
        <v>1</v>
      </c>
      <c r="C8" s="41">
        <v>1</v>
      </c>
      <c r="D8" s="41">
        <v>2</v>
      </c>
      <c r="E8" s="41">
        <v>2</v>
      </c>
      <c r="F8" s="41">
        <v>2</v>
      </c>
      <c r="G8" s="41">
        <v>2</v>
      </c>
      <c r="H8" s="41">
        <v>2</v>
      </c>
      <c r="I8" s="41">
        <v>2</v>
      </c>
      <c r="J8" s="41">
        <v>2</v>
      </c>
      <c r="K8" s="41">
        <v>2</v>
      </c>
      <c r="L8" s="41">
        <v>2</v>
      </c>
      <c r="M8" s="41">
        <v>2</v>
      </c>
      <c r="N8" s="41">
        <v>2</v>
      </c>
      <c r="O8" s="41">
        <v>2</v>
      </c>
    </row>
    <row r="9" spans="1:15" ht="12.75">
      <c r="A9" s="13" t="s">
        <v>7</v>
      </c>
      <c r="B9" s="41">
        <v>1</v>
      </c>
      <c r="C9" s="41">
        <v>1</v>
      </c>
      <c r="D9" s="41">
        <v>2</v>
      </c>
      <c r="E9" s="41">
        <v>2</v>
      </c>
      <c r="F9" s="41">
        <v>2</v>
      </c>
      <c r="G9" s="41">
        <v>4</v>
      </c>
      <c r="H9" s="41">
        <v>4</v>
      </c>
      <c r="I9" s="41">
        <v>4</v>
      </c>
      <c r="J9" s="41">
        <v>4</v>
      </c>
      <c r="K9" s="41">
        <v>4</v>
      </c>
      <c r="L9" s="41">
        <v>4</v>
      </c>
      <c r="M9" s="41">
        <v>4</v>
      </c>
      <c r="N9" s="41">
        <v>4</v>
      </c>
      <c r="O9" s="41">
        <v>4</v>
      </c>
    </row>
    <row r="10" spans="1:15" ht="12.75">
      <c r="A10" s="13" t="s">
        <v>8</v>
      </c>
      <c r="B10" s="41">
        <v>1</v>
      </c>
      <c r="C10" s="41">
        <v>1</v>
      </c>
      <c r="D10" s="41">
        <v>4</v>
      </c>
      <c r="E10" s="41">
        <v>4</v>
      </c>
      <c r="F10" s="41">
        <v>4</v>
      </c>
      <c r="G10" s="41">
        <v>4</v>
      </c>
      <c r="H10" s="41">
        <v>4</v>
      </c>
      <c r="I10" s="41">
        <v>4</v>
      </c>
      <c r="J10" s="41">
        <v>4</v>
      </c>
      <c r="K10" s="41">
        <v>4</v>
      </c>
      <c r="L10" s="41">
        <v>4</v>
      </c>
      <c r="M10" s="41">
        <v>4</v>
      </c>
      <c r="N10" s="41">
        <v>4</v>
      </c>
      <c r="O10" s="41">
        <v>4</v>
      </c>
    </row>
    <row r="11" spans="1:15" ht="12.75">
      <c r="A11" s="13" t="s">
        <v>15</v>
      </c>
      <c r="B11" s="41">
        <v>3</v>
      </c>
      <c r="C11" s="41">
        <v>3</v>
      </c>
      <c r="D11" s="41">
        <v>3</v>
      </c>
      <c r="E11" s="41">
        <v>3</v>
      </c>
      <c r="F11" s="41">
        <v>3</v>
      </c>
      <c r="G11" s="41">
        <v>3</v>
      </c>
      <c r="H11" s="41">
        <v>3</v>
      </c>
      <c r="I11" s="41">
        <v>3</v>
      </c>
      <c r="J11" s="41">
        <v>3</v>
      </c>
      <c r="K11" s="41">
        <v>3</v>
      </c>
      <c r="L11" s="41">
        <v>3</v>
      </c>
      <c r="M11" s="41">
        <v>3</v>
      </c>
      <c r="N11" s="41">
        <v>3</v>
      </c>
      <c r="O11" s="41">
        <v>3</v>
      </c>
    </row>
    <row r="12" spans="1:15" ht="12.75">
      <c r="A12" s="13" t="s">
        <v>33</v>
      </c>
      <c r="B12" s="41">
        <v>9</v>
      </c>
      <c r="C12" s="41">
        <v>9</v>
      </c>
      <c r="D12" s="41">
        <v>23</v>
      </c>
      <c r="E12" s="41">
        <v>26</v>
      </c>
      <c r="F12" s="41">
        <v>26</v>
      </c>
      <c r="G12" s="41">
        <v>28</v>
      </c>
      <c r="H12" s="41">
        <v>28</v>
      </c>
      <c r="I12" s="41">
        <v>28</v>
      </c>
      <c r="J12" s="41">
        <v>28</v>
      </c>
      <c r="K12" s="41">
        <v>28</v>
      </c>
      <c r="L12" s="41">
        <v>28</v>
      </c>
      <c r="M12" s="41">
        <v>28</v>
      </c>
      <c r="N12" s="41">
        <v>28</v>
      </c>
      <c r="O12" s="41">
        <v>28</v>
      </c>
    </row>
    <row r="14" ht="12.75">
      <c r="A14" s="1" t="s">
        <v>128</v>
      </c>
    </row>
    <row r="15" spans="1:15" ht="12.75">
      <c r="A15" s="13"/>
      <c r="B15" s="41">
        <v>2008</v>
      </c>
      <c r="C15" s="41">
        <v>2009</v>
      </c>
      <c r="D15" s="41">
        <v>2010</v>
      </c>
      <c r="E15" s="41">
        <v>2011</v>
      </c>
      <c r="F15" s="41">
        <v>2012</v>
      </c>
      <c r="G15" s="41">
        <v>2013</v>
      </c>
      <c r="H15" s="41">
        <v>2014</v>
      </c>
      <c r="I15" s="41">
        <v>2015</v>
      </c>
      <c r="J15" s="41">
        <v>2016</v>
      </c>
      <c r="K15" s="41">
        <v>2017</v>
      </c>
      <c r="L15" s="41">
        <v>2018</v>
      </c>
      <c r="M15" s="41">
        <v>2019</v>
      </c>
      <c r="N15" s="41">
        <v>2020</v>
      </c>
      <c r="O15" s="41">
        <v>2021</v>
      </c>
    </row>
    <row r="16" spans="1:15" ht="12.75">
      <c r="A16" s="13" t="s">
        <v>2</v>
      </c>
      <c r="B16" s="41">
        <v>1</v>
      </c>
      <c r="C16" s="41">
        <v>1</v>
      </c>
      <c r="D16" s="41">
        <v>1</v>
      </c>
      <c r="E16" s="41">
        <v>1</v>
      </c>
      <c r="F16" s="41">
        <v>1</v>
      </c>
      <c r="G16" s="41">
        <v>1</v>
      </c>
      <c r="H16" s="41">
        <v>1</v>
      </c>
      <c r="I16" s="41">
        <v>1</v>
      </c>
      <c r="J16" s="41">
        <v>1</v>
      </c>
      <c r="K16" s="41">
        <v>1</v>
      </c>
      <c r="L16" s="41">
        <v>1</v>
      </c>
      <c r="M16" s="41">
        <v>1</v>
      </c>
      <c r="N16" s="41">
        <v>1</v>
      </c>
      <c r="O16" s="41">
        <v>1</v>
      </c>
    </row>
    <row r="17" spans="1:15" ht="12.75">
      <c r="A17" s="13" t="s">
        <v>3</v>
      </c>
      <c r="B17" s="41">
        <v>0</v>
      </c>
      <c r="C17" s="41">
        <v>1</v>
      </c>
      <c r="D17" s="41">
        <v>1</v>
      </c>
      <c r="E17" s="41">
        <v>1</v>
      </c>
      <c r="F17" s="41">
        <v>1</v>
      </c>
      <c r="G17" s="41">
        <v>1</v>
      </c>
      <c r="H17" s="41">
        <v>1</v>
      </c>
      <c r="I17" s="41">
        <v>1</v>
      </c>
      <c r="J17" s="41">
        <v>1</v>
      </c>
      <c r="K17" s="41">
        <v>1</v>
      </c>
      <c r="L17" s="41">
        <v>1</v>
      </c>
      <c r="M17" s="41">
        <v>1</v>
      </c>
      <c r="N17" s="41">
        <v>1</v>
      </c>
      <c r="O17" s="41">
        <v>1</v>
      </c>
    </row>
    <row r="18" spans="1:15" ht="12.75">
      <c r="A18" s="13" t="s">
        <v>9</v>
      </c>
      <c r="B18" s="41">
        <v>0</v>
      </c>
      <c r="C18" s="41">
        <v>2</v>
      </c>
      <c r="D18" s="41">
        <v>2</v>
      </c>
      <c r="E18" s="41">
        <v>2</v>
      </c>
      <c r="F18" s="41">
        <v>2</v>
      </c>
      <c r="G18" s="41">
        <v>2</v>
      </c>
      <c r="H18" s="41">
        <v>2</v>
      </c>
      <c r="I18" s="41">
        <v>2</v>
      </c>
      <c r="J18" s="41">
        <v>2</v>
      </c>
      <c r="K18" s="41">
        <v>2</v>
      </c>
      <c r="L18" s="41">
        <v>2</v>
      </c>
      <c r="M18" s="41">
        <v>2</v>
      </c>
      <c r="N18" s="41">
        <v>2</v>
      </c>
      <c r="O18" s="41">
        <v>2</v>
      </c>
    </row>
    <row r="19" spans="1:15" ht="12.75">
      <c r="A19" s="13" t="s">
        <v>10</v>
      </c>
      <c r="B19" s="41">
        <v>1</v>
      </c>
      <c r="C19" s="41">
        <v>4</v>
      </c>
      <c r="D19" s="41">
        <v>4</v>
      </c>
      <c r="E19" s="41">
        <v>4</v>
      </c>
      <c r="F19" s="41">
        <v>4</v>
      </c>
      <c r="G19" s="41">
        <v>8</v>
      </c>
      <c r="H19" s="41">
        <v>8</v>
      </c>
      <c r="I19" s="41">
        <v>8</v>
      </c>
      <c r="J19" s="41">
        <v>8</v>
      </c>
      <c r="K19" s="41">
        <v>8</v>
      </c>
      <c r="L19" s="41">
        <v>8</v>
      </c>
      <c r="M19" s="41">
        <v>8</v>
      </c>
      <c r="N19" s="41">
        <v>8</v>
      </c>
      <c r="O19" s="41">
        <v>8</v>
      </c>
    </row>
    <row r="20" spans="1:15" ht="12.75">
      <c r="A20" s="13" t="s">
        <v>11</v>
      </c>
      <c r="B20" s="41">
        <v>0</v>
      </c>
      <c r="C20" s="41">
        <v>10</v>
      </c>
      <c r="D20" s="41">
        <v>15</v>
      </c>
      <c r="E20" s="41">
        <v>15</v>
      </c>
      <c r="F20" s="41">
        <v>15</v>
      </c>
      <c r="G20" s="41">
        <v>20</v>
      </c>
      <c r="H20" s="41">
        <v>20</v>
      </c>
      <c r="I20" s="41">
        <v>20</v>
      </c>
      <c r="J20" s="41">
        <v>30</v>
      </c>
      <c r="K20" s="41">
        <v>30</v>
      </c>
      <c r="L20" s="41">
        <v>30</v>
      </c>
      <c r="M20" s="41">
        <v>30</v>
      </c>
      <c r="N20" s="41">
        <v>30</v>
      </c>
      <c r="O20" s="41">
        <v>30</v>
      </c>
    </row>
    <row r="21" spans="1:15" ht="12.75">
      <c r="A21" s="13" t="s">
        <v>12</v>
      </c>
      <c r="B21" s="41">
        <v>0</v>
      </c>
      <c r="C21" s="41">
        <v>20</v>
      </c>
      <c r="D21" s="41">
        <v>36</v>
      </c>
      <c r="E21" s="41">
        <v>36</v>
      </c>
      <c r="F21" s="41">
        <v>36</v>
      </c>
      <c r="G21" s="41">
        <v>52</v>
      </c>
      <c r="H21" s="41">
        <v>52</v>
      </c>
      <c r="I21" s="41">
        <v>52</v>
      </c>
      <c r="J21" s="41">
        <v>80</v>
      </c>
      <c r="K21" s="41">
        <v>80</v>
      </c>
      <c r="L21" s="41">
        <v>80</v>
      </c>
      <c r="M21" s="41">
        <v>80</v>
      </c>
      <c r="N21" s="41">
        <v>80</v>
      </c>
      <c r="O21" s="41">
        <v>80</v>
      </c>
    </row>
    <row r="22" spans="1:15" ht="12.75">
      <c r="A22" s="13" t="s">
        <v>13</v>
      </c>
      <c r="B22" s="41">
        <v>0</v>
      </c>
      <c r="C22" s="41">
        <v>36</v>
      </c>
      <c r="D22" s="41">
        <v>72</v>
      </c>
      <c r="E22" s="41">
        <v>72</v>
      </c>
      <c r="F22" s="41">
        <v>72</v>
      </c>
      <c r="G22" s="41">
        <v>96</v>
      </c>
      <c r="H22" s="41">
        <v>96</v>
      </c>
      <c r="I22" s="41">
        <v>96</v>
      </c>
      <c r="J22" s="41">
        <v>166</v>
      </c>
      <c r="K22" s="41">
        <v>166</v>
      </c>
      <c r="L22" s="41">
        <v>166</v>
      </c>
      <c r="M22" s="41">
        <v>166</v>
      </c>
      <c r="N22" s="41">
        <v>166</v>
      </c>
      <c r="O22" s="41">
        <v>166</v>
      </c>
    </row>
    <row r="23" spans="1:15" ht="12.75">
      <c r="A23" s="13" t="s">
        <v>14</v>
      </c>
      <c r="B23" s="41">
        <v>0</v>
      </c>
      <c r="C23" s="41">
        <v>0</v>
      </c>
      <c r="D23" s="41">
        <v>7</v>
      </c>
      <c r="E23" s="41">
        <v>7</v>
      </c>
      <c r="F23" s="41">
        <v>7</v>
      </c>
      <c r="G23" s="41">
        <v>10</v>
      </c>
      <c r="H23" s="41">
        <v>10</v>
      </c>
      <c r="I23" s="41">
        <v>10</v>
      </c>
      <c r="J23" s="41">
        <v>14</v>
      </c>
      <c r="K23" s="41">
        <v>14</v>
      </c>
      <c r="L23" s="41">
        <v>14</v>
      </c>
      <c r="M23" s="41">
        <v>14</v>
      </c>
      <c r="N23" s="41">
        <v>14</v>
      </c>
      <c r="O23" s="41">
        <v>14</v>
      </c>
    </row>
    <row r="24" spans="1:15" ht="12.75">
      <c r="A24" s="13" t="s">
        <v>15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</row>
    <row r="25" spans="1:15" ht="12.75">
      <c r="A25" s="13" t="s">
        <v>0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</row>
    <row r="26" spans="1:15" ht="12.75">
      <c r="A26" s="13" t="s">
        <v>34</v>
      </c>
      <c r="B26" s="41">
        <v>2</v>
      </c>
      <c r="C26" s="41">
        <v>74</v>
      </c>
      <c r="D26" s="41">
        <v>138</v>
      </c>
      <c r="E26" s="41">
        <v>138</v>
      </c>
      <c r="F26" s="41">
        <v>138</v>
      </c>
      <c r="G26" s="41">
        <v>190</v>
      </c>
      <c r="H26" s="41">
        <v>190</v>
      </c>
      <c r="I26" s="41">
        <v>190</v>
      </c>
      <c r="J26" s="41">
        <v>302</v>
      </c>
      <c r="K26" s="41">
        <v>302</v>
      </c>
      <c r="L26" s="41">
        <v>302</v>
      </c>
      <c r="M26" s="41">
        <v>302</v>
      </c>
      <c r="N26" s="41">
        <v>302</v>
      </c>
      <c r="O26" s="41">
        <v>302</v>
      </c>
    </row>
    <row r="28" spans="1:15" ht="12.75">
      <c r="A28" s="13" t="s">
        <v>127</v>
      </c>
      <c r="B28" s="41">
        <v>2008</v>
      </c>
      <c r="C28" s="41">
        <v>2009</v>
      </c>
      <c r="D28" s="41">
        <v>2010</v>
      </c>
      <c r="E28" s="41">
        <v>2011</v>
      </c>
      <c r="F28" s="41">
        <v>2012</v>
      </c>
      <c r="G28" s="41">
        <v>2013</v>
      </c>
      <c r="H28" s="41">
        <v>2014</v>
      </c>
      <c r="I28" s="41">
        <v>2015</v>
      </c>
      <c r="J28" s="41">
        <v>2016</v>
      </c>
      <c r="K28" s="41">
        <v>2017</v>
      </c>
      <c r="L28" s="41">
        <v>2018</v>
      </c>
      <c r="M28" s="41">
        <v>2019</v>
      </c>
      <c r="N28" s="41">
        <v>2020</v>
      </c>
      <c r="O28" s="41">
        <v>2021</v>
      </c>
    </row>
    <row r="29" spans="1:15" ht="12.75">
      <c r="A29" s="13" t="s">
        <v>16</v>
      </c>
      <c r="B29" s="41">
        <v>0</v>
      </c>
      <c r="C29" s="41">
        <v>1</v>
      </c>
      <c r="D29" s="41">
        <v>1</v>
      </c>
      <c r="E29" s="41">
        <v>1</v>
      </c>
      <c r="F29" s="41">
        <v>1</v>
      </c>
      <c r="G29" s="41">
        <v>1</v>
      </c>
      <c r="H29" s="41">
        <v>1</v>
      </c>
      <c r="I29" s="41">
        <v>1</v>
      </c>
      <c r="J29" s="41">
        <v>1</v>
      </c>
      <c r="K29" s="41">
        <v>1</v>
      </c>
      <c r="L29" s="41">
        <v>1</v>
      </c>
      <c r="M29" s="41">
        <v>1</v>
      </c>
      <c r="N29" s="41">
        <v>1</v>
      </c>
      <c r="O29" s="41">
        <v>1</v>
      </c>
    </row>
    <row r="30" spans="1:15" ht="12.75">
      <c r="A30" s="13" t="s">
        <v>17</v>
      </c>
      <c r="B30" s="41">
        <v>0</v>
      </c>
      <c r="C30" s="41">
        <v>1</v>
      </c>
      <c r="D30" s="41">
        <v>2</v>
      </c>
      <c r="E30" s="41">
        <v>2</v>
      </c>
      <c r="F30" s="41">
        <v>2</v>
      </c>
      <c r="G30" s="41">
        <v>2</v>
      </c>
      <c r="H30" s="41">
        <v>2</v>
      </c>
      <c r="I30" s="41">
        <v>3</v>
      </c>
      <c r="J30" s="41">
        <v>3</v>
      </c>
      <c r="K30" s="41">
        <v>3</v>
      </c>
      <c r="L30" s="41">
        <v>3</v>
      </c>
      <c r="M30" s="41">
        <v>3</v>
      </c>
      <c r="N30" s="41">
        <v>3</v>
      </c>
      <c r="O30" s="41">
        <v>3</v>
      </c>
    </row>
    <row r="31" spans="1:15" ht="12.75">
      <c r="A31" s="13" t="s">
        <v>18</v>
      </c>
      <c r="B31" s="41">
        <v>0</v>
      </c>
      <c r="C31" s="41">
        <v>2</v>
      </c>
      <c r="D31" s="41">
        <v>4</v>
      </c>
      <c r="E31" s="41">
        <v>4</v>
      </c>
      <c r="F31" s="41">
        <v>4</v>
      </c>
      <c r="G31" s="41">
        <v>4</v>
      </c>
      <c r="H31" s="41">
        <v>4</v>
      </c>
      <c r="I31" s="41">
        <v>8</v>
      </c>
      <c r="J31" s="41">
        <v>8</v>
      </c>
      <c r="K31" s="41">
        <v>8</v>
      </c>
      <c r="L31" s="41">
        <v>8</v>
      </c>
      <c r="M31" s="41">
        <v>8</v>
      </c>
      <c r="N31" s="41">
        <v>8</v>
      </c>
      <c r="O31" s="41">
        <v>8</v>
      </c>
    </row>
    <row r="32" spans="1:15" ht="12.75">
      <c r="A32" s="13" t="s">
        <v>35</v>
      </c>
      <c r="B32" s="41">
        <v>0</v>
      </c>
      <c r="C32" s="41">
        <v>4</v>
      </c>
      <c r="D32" s="41">
        <v>7</v>
      </c>
      <c r="E32" s="41">
        <v>7</v>
      </c>
      <c r="F32" s="41">
        <v>7</v>
      </c>
      <c r="G32" s="41">
        <v>7</v>
      </c>
      <c r="H32" s="41">
        <v>7</v>
      </c>
      <c r="I32" s="41">
        <v>12</v>
      </c>
      <c r="J32" s="41">
        <v>12</v>
      </c>
      <c r="K32" s="41">
        <v>12</v>
      </c>
      <c r="L32" s="41">
        <v>12</v>
      </c>
      <c r="M32" s="41">
        <v>12</v>
      </c>
      <c r="N32" s="41">
        <v>12</v>
      </c>
      <c r="O32" s="41">
        <v>12</v>
      </c>
    </row>
    <row r="34" ht="12.75">
      <c r="A34" s="1" t="s">
        <v>194</v>
      </c>
    </row>
    <row r="35" spans="1:15" ht="12.75">
      <c r="A35" s="13" t="s">
        <v>198</v>
      </c>
      <c r="B35" s="41">
        <v>2008</v>
      </c>
      <c r="C35" s="41">
        <v>2009</v>
      </c>
      <c r="D35" s="41">
        <v>2010</v>
      </c>
      <c r="E35" s="41">
        <v>2011</v>
      </c>
      <c r="F35" s="41">
        <v>2012</v>
      </c>
      <c r="G35" s="41">
        <v>2013</v>
      </c>
      <c r="H35" s="41">
        <v>2014</v>
      </c>
      <c r="I35" s="41">
        <v>2015</v>
      </c>
      <c r="J35" s="41">
        <v>2016</v>
      </c>
      <c r="K35" s="41">
        <v>2017</v>
      </c>
      <c r="L35" s="41">
        <v>2018</v>
      </c>
      <c r="M35" s="41">
        <v>2019</v>
      </c>
      <c r="N35" s="41">
        <v>2020</v>
      </c>
      <c r="O35" s="41">
        <v>2021</v>
      </c>
    </row>
    <row r="36" spans="1:15" ht="12.75">
      <c r="A36" s="13" t="s">
        <v>50</v>
      </c>
      <c r="B36" s="42">
        <f>B62</f>
        <v>0</v>
      </c>
      <c r="C36" s="42">
        <f aca="true" t="shared" si="0" ref="C36:O36">C62</f>
        <v>0</v>
      </c>
      <c r="D36" s="42">
        <f t="shared" si="0"/>
        <v>13715.344842977775</v>
      </c>
      <c r="E36" s="42">
        <f t="shared" si="0"/>
        <v>17636.992586711985</v>
      </c>
      <c r="F36" s="42">
        <f t="shared" si="0"/>
        <v>19620.410879433195</v>
      </c>
      <c r="G36" s="42">
        <f t="shared" si="0"/>
        <v>21599.505619960393</v>
      </c>
      <c r="H36" s="42">
        <f t="shared" si="0"/>
        <v>22994.28313394657</v>
      </c>
      <c r="I36" s="42">
        <f t="shared" si="0"/>
        <v>28198.501310694704</v>
      </c>
      <c r="J36" s="42">
        <f t="shared" si="0"/>
        <v>31661.272845119587</v>
      </c>
      <c r="K36" s="42">
        <f t="shared" si="0"/>
        <v>34876.355725206406</v>
      </c>
      <c r="L36" s="42">
        <f t="shared" si="0"/>
        <v>35817.82935651553</v>
      </c>
      <c r="M36" s="42">
        <f t="shared" si="0"/>
        <v>35817.82935651553</v>
      </c>
      <c r="N36" s="42">
        <f t="shared" si="0"/>
        <v>35817.82935651553</v>
      </c>
      <c r="O36" s="42">
        <f t="shared" si="0"/>
        <v>35817.82935651553</v>
      </c>
    </row>
    <row r="39" ht="12.75">
      <c r="A39" s="1" t="s">
        <v>193</v>
      </c>
    </row>
    <row r="40" spans="1:15" ht="12.75">
      <c r="A40" s="13" t="s">
        <v>198</v>
      </c>
      <c r="B40" s="41">
        <v>2008</v>
      </c>
      <c r="C40" s="41">
        <v>2009</v>
      </c>
      <c r="D40" s="41">
        <v>2010</v>
      </c>
      <c r="E40" s="41">
        <v>2011</v>
      </c>
      <c r="F40" s="41">
        <v>2012</v>
      </c>
      <c r="G40" s="41">
        <v>2013</v>
      </c>
      <c r="H40" s="41">
        <v>2014</v>
      </c>
      <c r="I40" s="41">
        <v>2015</v>
      </c>
      <c r="J40" s="41">
        <v>2016</v>
      </c>
      <c r="K40" s="41">
        <v>2017</v>
      </c>
      <c r="L40" s="41">
        <v>2018</v>
      </c>
      <c r="M40" s="41">
        <v>2019</v>
      </c>
      <c r="N40" s="41">
        <v>2020</v>
      </c>
      <c r="O40" s="41">
        <v>2021</v>
      </c>
    </row>
    <row r="41" spans="1:15" ht="12.75">
      <c r="A41" s="13" t="s">
        <v>192</v>
      </c>
      <c r="B41" s="60">
        <v>0</v>
      </c>
      <c r="C41" s="60">
        <v>0</v>
      </c>
      <c r="D41" s="60">
        <f>D36/D58*5</f>
        <v>408.1947869933862</v>
      </c>
      <c r="E41" s="60">
        <f aca="true" t="shared" si="1" ref="E41:O41">E36/E58*5</f>
        <v>489.91646074199963</v>
      </c>
      <c r="F41" s="60">
        <f t="shared" si="1"/>
        <v>510.94819998523946</v>
      </c>
      <c r="G41" s="60">
        <f t="shared" si="1"/>
        <v>514.2739433323903</v>
      </c>
      <c r="H41" s="60">
        <f t="shared" si="1"/>
        <v>479.04756529055356</v>
      </c>
      <c r="I41" s="60">
        <f t="shared" si="1"/>
        <v>587.4687773061397</v>
      </c>
      <c r="J41" s="60">
        <f t="shared" si="1"/>
        <v>659.6098509399915</v>
      </c>
      <c r="K41" s="60">
        <f t="shared" si="1"/>
        <v>726.5907442751335</v>
      </c>
      <c r="L41" s="60">
        <f t="shared" si="1"/>
        <v>746.2047782607402</v>
      </c>
      <c r="M41" s="60">
        <f t="shared" si="1"/>
        <v>746.2047782607402</v>
      </c>
      <c r="N41" s="60">
        <f t="shared" si="1"/>
        <v>746.2047782607402</v>
      </c>
      <c r="O41" s="60">
        <f t="shared" si="1"/>
        <v>746.2047782607402</v>
      </c>
    </row>
    <row r="43" ht="12.75">
      <c r="A43" s="1" t="s">
        <v>53</v>
      </c>
    </row>
    <row r="44" spans="1:15" ht="12.75">
      <c r="A44" s="13" t="s">
        <v>199</v>
      </c>
      <c r="B44" s="41">
        <v>2008</v>
      </c>
      <c r="C44" s="41">
        <v>2009</v>
      </c>
      <c r="D44" s="41">
        <v>2010</v>
      </c>
      <c r="E44" s="41">
        <v>2011</v>
      </c>
      <c r="F44" s="41">
        <v>2012</v>
      </c>
      <c r="G44" s="41">
        <v>2013</v>
      </c>
      <c r="H44" s="41">
        <v>2014</v>
      </c>
      <c r="I44" s="41">
        <v>2015</v>
      </c>
      <c r="J44" s="41">
        <v>2016</v>
      </c>
      <c r="K44" s="41">
        <v>2017</v>
      </c>
      <c r="L44" s="41">
        <v>2018</v>
      </c>
      <c r="M44" s="41">
        <v>2019</v>
      </c>
      <c r="N44" s="41">
        <v>2020</v>
      </c>
      <c r="O44" s="41">
        <v>2021</v>
      </c>
    </row>
    <row r="45" spans="1:15" ht="12.75">
      <c r="A45" s="13" t="s">
        <v>51</v>
      </c>
      <c r="B45" s="41">
        <f aca="true" t="shared" si="2" ref="B45:O45">B12+B26+B32</f>
        <v>11</v>
      </c>
      <c r="C45" s="41">
        <f t="shared" si="2"/>
        <v>87</v>
      </c>
      <c r="D45" s="41">
        <f t="shared" si="2"/>
        <v>168</v>
      </c>
      <c r="E45" s="41">
        <f t="shared" si="2"/>
        <v>171</v>
      </c>
      <c r="F45" s="41">
        <f t="shared" si="2"/>
        <v>171</v>
      </c>
      <c r="G45" s="41">
        <f t="shared" si="2"/>
        <v>225</v>
      </c>
      <c r="H45" s="41">
        <f t="shared" si="2"/>
        <v>225</v>
      </c>
      <c r="I45" s="41">
        <f t="shared" si="2"/>
        <v>230</v>
      </c>
      <c r="J45" s="41">
        <f t="shared" si="2"/>
        <v>342</v>
      </c>
      <c r="K45" s="41">
        <f t="shared" si="2"/>
        <v>342</v>
      </c>
      <c r="L45" s="41">
        <f t="shared" si="2"/>
        <v>342</v>
      </c>
      <c r="M45" s="41">
        <f t="shared" si="2"/>
        <v>342</v>
      </c>
      <c r="N45" s="41">
        <f t="shared" si="2"/>
        <v>342</v>
      </c>
      <c r="O45" s="41">
        <f t="shared" si="2"/>
        <v>342</v>
      </c>
    </row>
    <row r="46" spans="1:15" ht="12.75">
      <c r="A46" s="13" t="s">
        <v>52</v>
      </c>
      <c r="B46" s="42">
        <f>B41</f>
        <v>0</v>
      </c>
      <c r="C46" s="42">
        <f aca="true" t="shared" si="3" ref="C46:O46">C41</f>
        <v>0</v>
      </c>
      <c r="D46" s="42">
        <f t="shared" si="3"/>
        <v>408.1947869933862</v>
      </c>
      <c r="E46" s="42">
        <f t="shared" si="3"/>
        <v>489.91646074199963</v>
      </c>
      <c r="F46" s="42">
        <f t="shared" si="3"/>
        <v>510.94819998523946</v>
      </c>
      <c r="G46" s="42">
        <f t="shared" si="3"/>
        <v>514.2739433323903</v>
      </c>
      <c r="H46" s="42">
        <f t="shared" si="3"/>
        <v>479.04756529055356</v>
      </c>
      <c r="I46" s="42">
        <f t="shared" si="3"/>
        <v>587.4687773061397</v>
      </c>
      <c r="J46" s="42">
        <f t="shared" si="3"/>
        <v>659.6098509399915</v>
      </c>
      <c r="K46" s="42">
        <f t="shared" si="3"/>
        <v>726.5907442751335</v>
      </c>
      <c r="L46" s="42">
        <f t="shared" si="3"/>
        <v>746.2047782607402</v>
      </c>
      <c r="M46" s="42">
        <f t="shared" si="3"/>
        <v>746.2047782607402</v>
      </c>
      <c r="N46" s="42">
        <f t="shared" si="3"/>
        <v>746.2047782607402</v>
      </c>
      <c r="O46" s="42">
        <f t="shared" si="3"/>
        <v>746.2047782607402</v>
      </c>
    </row>
    <row r="47" spans="1:15" ht="12.75">
      <c r="A47" s="13" t="s">
        <v>55</v>
      </c>
      <c r="B47" s="42">
        <f>SUM(B45:B46)</f>
        <v>11</v>
      </c>
      <c r="C47" s="42">
        <f aca="true" t="shared" si="4" ref="C47:O47">SUM(C45:C46)</f>
        <v>87</v>
      </c>
      <c r="D47" s="42">
        <f t="shared" si="4"/>
        <v>576.1947869933862</v>
      </c>
      <c r="E47" s="42">
        <f t="shared" si="4"/>
        <v>660.9164607419996</v>
      </c>
      <c r="F47" s="42">
        <f t="shared" si="4"/>
        <v>681.9481999852394</v>
      </c>
      <c r="G47" s="42">
        <f t="shared" si="4"/>
        <v>739.2739433323903</v>
      </c>
      <c r="H47" s="42">
        <f t="shared" si="4"/>
        <v>704.0475652905536</v>
      </c>
      <c r="I47" s="42">
        <f t="shared" si="4"/>
        <v>817.4687773061397</v>
      </c>
      <c r="J47" s="42">
        <f t="shared" si="4"/>
        <v>1001.6098509399915</v>
      </c>
      <c r="K47" s="42">
        <f t="shared" si="4"/>
        <v>1068.5907442751336</v>
      </c>
      <c r="L47" s="42">
        <f t="shared" si="4"/>
        <v>1088.20477826074</v>
      </c>
      <c r="M47" s="42">
        <f t="shared" si="4"/>
        <v>1088.20477826074</v>
      </c>
      <c r="N47" s="42">
        <f t="shared" si="4"/>
        <v>1088.20477826074</v>
      </c>
      <c r="O47" s="42">
        <f t="shared" si="4"/>
        <v>1088.20477826074</v>
      </c>
    </row>
    <row r="48" spans="2:15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1" spans="1:15" ht="12.75">
      <c r="A51" s="1" t="s">
        <v>36</v>
      </c>
      <c r="B51" s="2">
        <v>2008</v>
      </c>
      <c r="C51" s="2">
        <v>2009</v>
      </c>
      <c r="D51" s="2">
        <v>2010</v>
      </c>
      <c r="E51" s="2">
        <v>2011</v>
      </c>
      <c r="F51" s="2">
        <v>2012</v>
      </c>
      <c r="G51" s="2">
        <v>2013</v>
      </c>
      <c r="H51" s="2">
        <v>2014</v>
      </c>
      <c r="I51" s="2">
        <v>2015</v>
      </c>
      <c r="J51" s="2">
        <v>2016</v>
      </c>
      <c r="K51" s="2">
        <v>2017</v>
      </c>
      <c r="L51" s="2">
        <v>2018</v>
      </c>
      <c r="M51" s="2">
        <v>2019</v>
      </c>
      <c r="N51" s="2">
        <v>2020</v>
      </c>
      <c r="O51" s="2">
        <v>2021</v>
      </c>
    </row>
    <row r="52" spans="1:15" ht="12.75">
      <c r="A52" s="1" t="s">
        <v>37</v>
      </c>
      <c r="B52" s="2">
        <v>0</v>
      </c>
      <c r="C52" s="3">
        <v>91.43211304098244</v>
      </c>
      <c r="D52" s="3">
        <v>177244.45643232815</v>
      </c>
      <c r="E52" s="3">
        <v>244204.51273908903</v>
      </c>
      <c r="F52" s="3">
        <v>289778.3760654749</v>
      </c>
      <c r="G52" s="3">
        <v>348915.0907839756</v>
      </c>
      <c r="H52" s="3">
        <v>424509.8424728598</v>
      </c>
      <c r="I52" s="3">
        <v>520587.7165051331</v>
      </c>
      <c r="J52" s="3">
        <v>584515.8063714385</v>
      </c>
      <c r="K52" s="3">
        <v>643871.1826191952</v>
      </c>
      <c r="L52" s="3">
        <v>661252.234274133</v>
      </c>
      <c r="M52" s="3">
        <v>661252.234274133</v>
      </c>
      <c r="N52" s="3">
        <v>661252.234274133</v>
      </c>
      <c r="O52" s="3">
        <v>661252.234274133</v>
      </c>
    </row>
    <row r="53" spans="1:15" ht="12.75">
      <c r="A53" s="1" t="s">
        <v>38</v>
      </c>
      <c r="B53" s="2">
        <v>0</v>
      </c>
      <c r="C53" s="3">
        <v>2</v>
      </c>
      <c r="D53" s="3">
        <v>2</v>
      </c>
      <c r="E53" s="3">
        <v>2</v>
      </c>
      <c r="F53" s="3">
        <v>2</v>
      </c>
      <c r="G53" s="3">
        <v>4</v>
      </c>
      <c r="H53" s="3">
        <v>4</v>
      </c>
      <c r="I53" s="3">
        <v>5</v>
      </c>
      <c r="J53" s="3">
        <v>6</v>
      </c>
      <c r="K53" s="3">
        <v>6</v>
      </c>
      <c r="L53" s="3">
        <v>6</v>
      </c>
      <c r="M53" s="3">
        <v>6</v>
      </c>
      <c r="N53" s="3">
        <v>6</v>
      </c>
      <c r="O53" s="3">
        <v>6</v>
      </c>
    </row>
    <row r="54" spans="1:15" ht="12.75">
      <c r="A54" s="1" t="s">
        <v>39</v>
      </c>
      <c r="B54" s="2">
        <v>0</v>
      </c>
      <c r="C54" s="3">
        <v>240000</v>
      </c>
      <c r="D54" s="3">
        <v>240000</v>
      </c>
      <c r="E54" s="3">
        <v>480000</v>
      </c>
      <c r="F54" s="3">
        <v>480000</v>
      </c>
      <c r="G54" s="3">
        <v>480000</v>
      </c>
      <c r="H54" s="3">
        <v>480000</v>
      </c>
      <c r="I54" s="3">
        <v>720000</v>
      </c>
      <c r="J54" s="3">
        <v>720000</v>
      </c>
      <c r="K54" s="3">
        <v>720000</v>
      </c>
      <c r="L54" s="3">
        <v>720000</v>
      </c>
      <c r="M54" s="3">
        <v>720000</v>
      </c>
      <c r="N54" s="3">
        <v>720000</v>
      </c>
      <c r="O54" s="3">
        <v>720000</v>
      </c>
    </row>
    <row r="55" spans="1:15" ht="12.75">
      <c r="A55" s="1" t="s">
        <v>40</v>
      </c>
      <c r="B55" s="2">
        <v>0</v>
      </c>
      <c r="C55" s="4">
        <v>0.00038096713767076017</v>
      </c>
      <c r="D55" s="4">
        <v>0.738518568468034</v>
      </c>
      <c r="E55" s="4">
        <v>0.5087594015397688</v>
      </c>
      <c r="F55" s="4">
        <v>0.603704950136406</v>
      </c>
      <c r="G55" s="4">
        <v>0.7269064391332826</v>
      </c>
      <c r="H55" s="4">
        <v>0.8843955051517912</v>
      </c>
      <c r="I55" s="4">
        <v>0.7230384951460181</v>
      </c>
      <c r="J55" s="4">
        <v>0.8118275088492202</v>
      </c>
      <c r="K55" s="4">
        <v>0.8942655314155489</v>
      </c>
      <c r="L55" s="4">
        <v>0.9184058809362958</v>
      </c>
      <c r="M55" s="4">
        <v>0.9184058809362958</v>
      </c>
      <c r="N55" s="4">
        <v>0.9184058809362958</v>
      </c>
      <c r="O55" s="4">
        <v>0.9184058809362958</v>
      </c>
    </row>
    <row r="56" spans="1:15" ht="12.75">
      <c r="A56" s="1" t="s">
        <v>189</v>
      </c>
      <c r="B56" s="46">
        <v>0</v>
      </c>
      <c r="C56" s="46">
        <v>0</v>
      </c>
      <c r="D56" s="46">
        <v>28</v>
      </c>
      <c r="E56" s="46">
        <v>30</v>
      </c>
      <c r="F56" s="46">
        <v>32</v>
      </c>
      <c r="G56" s="46">
        <v>35</v>
      </c>
      <c r="H56" s="46">
        <v>40</v>
      </c>
      <c r="I56" s="46">
        <v>40</v>
      </c>
      <c r="J56" s="46">
        <v>40</v>
      </c>
      <c r="K56" s="46">
        <v>40</v>
      </c>
      <c r="L56" s="46">
        <v>40</v>
      </c>
      <c r="M56" s="46">
        <v>40</v>
      </c>
      <c r="N56" s="46">
        <v>40</v>
      </c>
      <c r="O56" s="46">
        <v>40</v>
      </c>
    </row>
    <row r="57" spans="1:15" ht="12.75">
      <c r="A57" s="1" t="s">
        <v>195</v>
      </c>
      <c r="B57" s="46">
        <v>0</v>
      </c>
      <c r="C57" s="46">
        <v>0</v>
      </c>
      <c r="D57" s="46">
        <v>20</v>
      </c>
      <c r="E57" s="46">
        <f>D57</f>
        <v>20</v>
      </c>
      <c r="F57" s="46">
        <f aca="true" t="shared" si="5" ref="F57:O57">E57</f>
        <v>20</v>
      </c>
      <c r="G57" s="46">
        <f t="shared" si="5"/>
        <v>20</v>
      </c>
      <c r="H57" s="46">
        <f t="shared" si="5"/>
        <v>20</v>
      </c>
      <c r="I57" s="46">
        <f t="shared" si="5"/>
        <v>20</v>
      </c>
      <c r="J57" s="46">
        <f t="shared" si="5"/>
        <v>20</v>
      </c>
      <c r="K57" s="46">
        <f t="shared" si="5"/>
        <v>20</v>
      </c>
      <c r="L57" s="46">
        <f t="shared" si="5"/>
        <v>20</v>
      </c>
      <c r="M57" s="46">
        <f t="shared" si="5"/>
        <v>20</v>
      </c>
      <c r="N57" s="46">
        <f t="shared" si="5"/>
        <v>20</v>
      </c>
      <c r="O57" s="46">
        <f t="shared" si="5"/>
        <v>20</v>
      </c>
    </row>
    <row r="58" spans="1:15" ht="12.75">
      <c r="A58" s="1" t="s">
        <v>196</v>
      </c>
      <c r="B58" s="46">
        <v>0</v>
      </c>
      <c r="C58" s="46">
        <v>0</v>
      </c>
      <c r="D58" s="46">
        <f>D56*6</f>
        <v>168</v>
      </c>
      <c r="E58" s="46">
        <f aca="true" t="shared" si="6" ref="E58:O58">E56*6</f>
        <v>180</v>
      </c>
      <c r="F58" s="46">
        <f t="shared" si="6"/>
        <v>192</v>
      </c>
      <c r="G58" s="46">
        <f t="shared" si="6"/>
        <v>210</v>
      </c>
      <c r="H58" s="46">
        <f t="shared" si="6"/>
        <v>240</v>
      </c>
      <c r="I58" s="46">
        <f t="shared" si="6"/>
        <v>240</v>
      </c>
      <c r="J58" s="46">
        <f t="shared" si="6"/>
        <v>240</v>
      </c>
      <c r="K58" s="46">
        <f t="shared" si="6"/>
        <v>240</v>
      </c>
      <c r="L58" s="46">
        <f t="shared" si="6"/>
        <v>240</v>
      </c>
      <c r="M58" s="46">
        <f t="shared" si="6"/>
        <v>240</v>
      </c>
      <c r="N58" s="46">
        <f t="shared" si="6"/>
        <v>240</v>
      </c>
      <c r="O58" s="46">
        <f t="shared" si="6"/>
        <v>240</v>
      </c>
    </row>
    <row r="59" spans="1:15" ht="12.75">
      <c r="A59" s="1" t="s">
        <v>41</v>
      </c>
      <c r="B59" s="2">
        <v>0</v>
      </c>
      <c r="C59" s="2">
        <v>0</v>
      </c>
      <c r="D59" s="3">
        <v>707.2370313169197</v>
      </c>
      <c r="E59" s="3">
        <v>974.4196128905675</v>
      </c>
      <c r="F59" s="3">
        <v>1156.2674655871742</v>
      </c>
      <c r="G59" s="3">
        <v>1392.2335172267994</v>
      </c>
      <c r="H59" s="3">
        <v>1693.8700752536424</v>
      </c>
      <c r="I59" s="3">
        <v>2077.237949056618</v>
      </c>
      <c r="J59" s="3">
        <v>2332.3224431212843</v>
      </c>
      <c r="K59" s="3">
        <v>2569.1609933085474</v>
      </c>
      <c r="L59" s="3">
        <v>2638.514493107835</v>
      </c>
      <c r="M59" s="3">
        <v>2638.514493107835</v>
      </c>
      <c r="N59" s="3">
        <v>2638.514493107835</v>
      </c>
      <c r="O59" s="3">
        <v>2638.514493107835</v>
      </c>
    </row>
    <row r="60" spans="1:15" ht="12.75">
      <c r="A60" s="1" t="s">
        <v>48</v>
      </c>
      <c r="B60" s="2">
        <v>0</v>
      </c>
      <c r="C60" s="2">
        <v>0</v>
      </c>
      <c r="D60" s="3">
        <f>D52/D56</f>
        <v>6330.159158297434</v>
      </c>
      <c r="E60" s="3">
        <f aca="true" t="shared" si="7" ref="E60:O60">E52/E56</f>
        <v>8140.150424636301</v>
      </c>
      <c r="F60" s="3">
        <f t="shared" si="7"/>
        <v>9055.57425204609</v>
      </c>
      <c r="G60" s="3">
        <f t="shared" si="7"/>
        <v>9969.002593827874</v>
      </c>
      <c r="H60" s="3">
        <f t="shared" si="7"/>
        <v>10612.746061821494</v>
      </c>
      <c r="I60" s="3">
        <f t="shared" si="7"/>
        <v>13014.692912628327</v>
      </c>
      <c r="J60" s="3">
        <f t="shared" si="7"/>
        <v>14612.895159285963</v>
      </c>
      <c r="K60" s="3">
        <f t="shared" si="7"/>
        <v>16096.77956547988</v>
      </c>
      <c r="L60" s="3">
        <f t="shared" si="7"/>
        <v>16531.305856853323</v>
      </c>
      <c r="M60" s="3">
        <f t="shared" si="7"/>
        <v>16531.305856853323</v>
      </c>
      <c r="N60" s="3">
        <f t="shared" si="7"/>
        <v>16531.305856853323</v>
      </c>
      <c r="O60" s="3">
        <f t="shared" si="7"/>
        <v>16531.305856853323</v>
      </c>
    </row>
    <row r="61" spans="1:15" ht="12.75">
      <c r="A61" s="1" t="s">
        <v>49</v>
      </c>
      <c r="B61" s="2">
        <v>0</v>
      </c>
      <c r="C61" s="2">
        <v>0</v>
      </c>
      <c r="D61" s="3">
        <f>D60/6</f>
        <v>1055.0265263829058</v>
      </c>
      <c r="E61" s="3">
        <f aca="true" t="shared" si="8" ref="E61:O61">E60/6</f>
        <v>1356.6917374393836</v>
      </c>
      <c r="F61" s="3">
        <f t="shared" si="8"/>
        <v>1509.262375341015</v>
      </c>
      <c r="G61" s="3">
        <f t="shared" si="8"/>
        <v>1661.5004323046458</v>
      </c>
      <c r="H61" s="3">
        <f t="shared" si="8"/>
        <v>1768.7910103035822</v>
      </c>
      <c r="I61" s="3">
        <f t="shared" si="8"/>
        <v>2169.1154854380543</v>
      </c>
      <c r="J61" s="3">
        <f t="shared" si="8"/>
        <v>2435.4825265476607</v>
      </c>
      <c r="K61" s="3">
        <f t="shared" si="8"/>
        <v>2682.7965942466467</v>
      </c>
      <c r="L61" s="3">
        <f t="shared" si="8"/>
        <v>2755.2176428088874</v>
      </c>
      <c r="M61" s="3">
        <f t="shared" si="8"/>
        <v>2755.2176428088874</v>
      </c>
      <c r="N61" s="3">
        <f t="shared" si="8"/>
        <v>2755.2176428088874</v>
      </c>
      <c r="O61" s="3">
        <f t="shared" si="8"/>
        <v>2755.2176428088874</v>
      </c>
    </row>
    <row r="62" spans="1:15" ht="12.75">
      <c r="A62" s="1" t="s">
        <v>197</v>
      </c>
      <c r="C62" s="2">
        <v>0</v>
      </c>
      <c r="D62" s="3">
        <f>($B71+$B77+$B82+$B84)*D61</f>
        <v>13715.344842977775</v>
      </c>
      <c r="E62" s="3">
        <f aca="true" t="shared" si="9" ref="E62:O62">($B71+$B77+$B82+$B84)*E61</f>
        <v>17636.992586711985</v>
      </c>
      <c r="F62" s="3">
        <f t="shared" si="9"/>
        <v>19620.410879433195</v>
      </c>
      <c r="G62" s="3">
        <f t="shared" si="9"/>
        <v>21599.505619960393</v>
      </c>
      <c r="H62" s="3">
        <f t="shared" si="9"/>
        <v>22994.28313394657</v>
      </c>
      <c r="I62" s="3">
        <f t="shared" si="9"/>
        <v>28198.501310694704</v>
      </c>
      <c r="J62" s="3">
        <f t="shared" si="9"/>
        <v>31661.272845119587</v>
      </c>
      <c r="K62" s="3">
        <f t="shared" si="9"/>
        <v>34876.355725206406</v>
      </c>
      <c r="L62" s="3">
        <f t="shared" si="9"/>
        <v>35817.82935651553</v>
      </c>
      <c r="M62" s="3">
        <f t="shared" si="9"/>
        <v>35817.82935651553</v>
      </c>
      <c r="N62" s="3">
        <f t="shared" si="9"/>
        <v>35817.82935651553</v>
      </c>
      <c r="O62" s="3">
        <f t="shared" si="9"/>
        <v>35817.82935651553</v>
      </c>
    </row>
    <row r="63" spans="1:15" ht="12.75">
      <c r="A63" s="1" t="s">
        <v>42</v>
      </c>
      <c r="B63" s="2">
        <v>0</v>
      </c>
      <c r="C63" s="2">
        <v>0</v>
      </c>
      <c r="D63" s="3">
        <f>D62/$B64</f>
        <v>2285.8908071629626</v>
      </c>
      <c r="E63" s="3">
        <f aca="true" t="shared" si="10" ref="E63:O63">E62/$B64</f>
        <v>2939.4987644519974</v>
      </c>
      <c r="F63" s="3">
        <f t="shared" si="10"/>
        <v>3270.0684799055325</v>
      </c>
      <c r="G63" s="3">
        <f t="shared" si="10"/>
        <v>3599.917603326732</v>
      </c>
      <c r="H63" s="3">
        <f t="shared" si="10"/>
        <v>3832.3805223244285</v>
      </c>
      <c r="I63" s="3">
        <f t="shared" si="10"/>
        <v>4699.750218449118</v>
      </c>
      <c r="J63" s="3">
        <f t="shared" si="10"/>
        <v>5276.878807519931</v>
      </c>
      <c r="K63" s="3">
        <f t="shared" si="10"/>
        <v>5812.725954201068</v>
      </c>
      <c r="L63" s="3">
        <f t="shared" si="10"/>
        <v>5969.638226085922</v>
      </c>
      <c r="M63" s="3">
        <f t="shared" si="10"/>
        <v>5969.638226085922</v>
      </c>
      <c r="N63" s="3">
        <f t="shared" si="10"/>
        <v>5969.638226085922</v>
      </c>
      <c r="O63" s="3">
        <f t="shared" si="10"/>
        <v>5969.638226085922</v>
      </c>
    </row>
    <row r="64" spans="1:15" ht="12.75">
      <c r="A64" s="1" t="s">
        <v>43</v>
      </c>
      <c r="B64" s="2">
        <v>6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6" spans="1:2" ht="12.75">
      <c r="A66" s="1" t="s">
        <v>27</v>
      </c>
      <c r="B66" s="5" t="s">
        <v>32</v>
      </c>
    </row>
    <row r="67" spans="1:10" ht="12.75">
      <c r="A67" s="6" t="s">
        <v>29</v>
      </c>
      <c r="B67" s="7">
        <v>6</v>
      </c>
      <c r="D67" s="2" t="s">
        <v>44</v>
      </c>
      <c r="E67" s="2" t="s">
        <v>45</v>
      </c>
      <c r="F67" s="2" t="s">
        <v>46</v>
      </c>
      <c r="G67" s="2" t="s">
        <v>46</v>
      </c>
      <c r="H67" s="2" t="s">
        <v>44</v>
      </c>
      <c r="I67" s="2" t="s">
        <v>44</v>
      </c>
      <c r="J67" s="2" t="s">
        <v>47</v>
      </c>
    </row>
    <row r="68" spans="1:10" ht="12.75">
      <c r="A68" s="6" t="s">
        <v>19</v>
      </c>
      <c r="B68" s="7">
        <v>2</v>
      </c>
      <c r="D68" s="8">
        <v>1</v>
      </c>
      <c r="E68" s="9">
        <v>1</v>
      </c>
      <c r="F68" s="10">
        <v>1</v>
      </c>
      <c r="G68" s="8">
        <v>1</v>
      </c>
      <c r="H68" s="9">
        <v>1</v>
      </c>
      <c r="I68" s="10">
        <v>1</v>
      </c>
      <c r="J68" s="8">
        <v>1</v>
      </c>
    </row>
    <row r="69" spans="1:10" ht="12.75">
      <c r="A69" s="6" t="s">
        <v>20</v>
      </c>
      <c r="B69" s="7">
        <v>1</v>
      </c>
      <c r="D69" s="9">
        <v>2</v>
      </c>
      <c r="E69" s="10">
        <v>2</v>
      </c>
      <c r="F69" s="8">
        <v>2</v>
      </c>
      <c r="G69" s="9">
        <v>2</v>
      </c>
      <c r="H69" s="10">
        <v>2</v>
      </c>
      <c r="I69" s="8">
        <v>2</v>
      </c>
      <c r="J69" s="9">
        <v>2</v>
      </c>
    </row>
    <row r="70" spans="1:10" ht="12.75">
      <c r="A70" s="6" t="s">
        <v>21</v>
      </c>
      <c r="B70" s="7">
        <v>1</v>
      </c>
      <c r="D70" s="10">
        <v>3</v>
      </c>
      <c r="E70" s="8">
        <v>3</v>
      </c>
      <c r="F70" s="9">
        <v>3</v>
      </c>
      <c r="G70" s="10">
        <v>3</v>
      </c>
      <c r="H70" s="8">
        <v>3</v>
      </c>
      <c r="I70" s="9">
        <v>3</v>
      </c>
      <c r="J70" s="10">
        <v>3</v>
      </c>
    </row>
    <row r="71" spans="2:10" ht="12.75">
      <c r="B71" s="7">
        <f>SUM(B67:B70)</f>
        <v>10</v>
      </c>
      <c r="D71" s="8">
        <v>4</v>
      </c>
      <c r="E71" s="9">
        <v>4</v>
      </c>
      <c r="F71" s="10">
        <v>4</v>
      </c>
      <c r="G71" s="8">
        <v>4</v>
      </c>
      <c r="H71" s="9">
        <v>4</v>
      </c>
      <c r="I71" s="10">
        <v>4</v>
      </c>
      <c r="J71" s="8">
        <v>4</v>
      </c>
    </row>
    <row r="72" spans="1:3" ht="12.75">
      <c r="A72" s="11" t="s">
        <v>28</v>
      </c>
      <c r="B72" s="7"/>
      <c r="C72" s="2" t="s">
        <v>54</v>
      </c>
    </row>
    <row r="73" spans="1:11" ht="12.75">
      <c r="A73" s="6" t="s">
        <v>29</v>
      </c>
      <c r="B73" s="7">
        <v>0</v>
      </c>
      <c r="C73" s="2">
        <v>3</v>
      </c>
      <c r="D73" s="8">
        <v>2</v>
      </c>
      <c r="E73" s="8">
        <v>1</v>
      </c>
      <c r="F73" s="8">
        <v>1</v>
      </c>
      <c r="G73" s="8">
        <v>2</v>
      </c>
      <c r="H73" s="8">
        <v>1</v>
      </c>
      <c r="I73" s="8">
        <v>1</v>
      </c>
      <c r="J73" s="8">
        <v>2</v>
      </c>
      <c r="K73" s="2">
        <f>SUM(D73:J73)</f>
        <v>10</v>
      </c>
    </row>
    <row r="74" spans="1:11" ht="12.75">
      <c r="A74" s="6" t="s">
        <v>22</v>
      </c>
      <c r="B74" s="7">
        <v>0</v>
      </c>
      <c r="C74" s="2">
        <v>1</v>
      </c>
      <c r="D74" s="9">
        <v>1</v>
      </c>
      <c r="E74" s="9">
        <v>2</v>
      </c>
      <c r="F74" s="9">
        <v>1</v>
      </c>
      <c r="G74" s="9">
        <v>1</v>
      </c>
      <c r="H74" s="9">
        <v>2</v>
      </c>
      <c r="I74" s="9">
        <v>1</v>
      </c>
      <c r="J74" s="9">
        <v>1</v>
      </c>
      <c r="K74" s="2">
        <f>SUM(D74:J74)</f>
        <v>9</v>
      </c>
    </row>
    <row r="75" spans="1:11" ht="12.75">
      <c r="A75" s="6" t="s">
        <v>23</v>
      </c>
      <c r="B75" s="7">
        <v>0</v>
      </c>
      <c r="C75" s="2">
        <v>1</v>
      </c>
      <c r="D75" s="10">
        <v>1</v>
      </c>
      <c r="E75" s="10">
        <v>1</v>
      </c>
      <c r="F75" s="10">
        <v>2</v>
      </c>
      <c r="G75" s="10">
        <v>1</v>
      </c>
      <c r="H75" s="10">
        <v>1</v>
      </c>
      <c r="I75" s="10">
        <v>2</v>
      </c>
      <c r="J75" s="10">
        <v>1</v>
      </c>
      <c r="K75" s="2">
        <f>SUM(D75:J75)</f>
        <v>9</v>
      </c>
    </row>
    <row r="76" spans="1:3" ht="12.75">
      <c r="A76" s="6" t="s">
        <v>24</v>
      </c>
      <c r="B76" s="7">
        <v>0</v>
      </c>
      <c r="C76" s="2">
        <v>1</v>
      </c>
    </row>
    <row r="77" spans="1:10" ht="12.75">
      <c r="A77" s="6"/>
      <c r="B77" s="7">
        <f>SUM(B73:B76)</f>
        <v>0</v>
      </c>
      <c r="D77" s="12">
        <v>1</v>
      </c>
      <c r="E77" s="10">
        <v>1</v>
      </c>
      <c r="F77" s="8">
        <v>1</v>
      </c>
      <c r="G77" s="12">
        <v>1</v>
      </c>
      <c r="H77" s="10">
        <v>1</v>
      </c>
      <c r="I77" s="8">
        <v>1</v>
      </c>
      <c r="J77" s="12">
        <v>1</v>
      </c>
    </row>
    <row r="78" spans="1:10" ht="12.75">
      <c r="A78" s="11" t="s">
        <v>30</v>
      </c>
      <c r="B78" s="7"/>
      <c r="D78" s="10">
        <v>2</v>
      </c>
      <c r="E78" s="8">
        <v>2</v>
      </c>
      <c r="F78" s="12">
        <v>2</v>
      </c>
      <c r="G78" s="10">
        <v>2</v>
      </c>
      <c r="H78" s="8">
        <v>2</v>
      </c>
      <c r="I78" s="12">
        <v>2</v>
      </c>
      <c r="J78" s="10">
        <v>2</v>
      </c>
    </row>
    <row r="79" spans="1:10" ht="12.75">
      <c r="A79" s="6" t="s">
        <v>22</v>
      </c>
      <c r="B79" s="7">
        <v>1</v>
      </c>
      <c r="D79" s="8">
        <v>3</v>
      </c>
      <c r="E79" s="12">
        <v>3</v>
      </c>
      <c r="F79" s="10">
        <v>3</v>
      </c>
      <c r="G79" s="8">
        <v>3</v>
      </c>
      <c r="H79" s="12">
        <v>3</v>
      </c>
      <c r="I79" s="10">
        <v>3</v>
      </c>
      <c r="J79" s="8">
        <v>3</v>
      </c>
    </row>
    <row r="80" spans="1:10" ht="12.75">
      <c r="A80" s="6" t="s">
        <v>25</v>
      </c>
      <c r="B80" s="7">
        <v>1</v>
      </c>
      <c r="D80" s="12">
        <v>4</v>
      </c>
      <c r="E80" s="10">
        <v>4</v>
      </c>
      <c r="F80" s="8">
        <v>4</v>
      </c>
      <c r="G80" s="12">
        <v>4</v>
      </c>
      <c r="H80" s="10">
        <v>4</v>
      </c>
      <c r="I80" s="8">
        <v>4</v>
      </c>
      <c r="J80" s="12">
        <v>4</v>
      </c>
    </row>
    <row r="81" spans="1:2" ht="12.75">
      <c r="A81" s="6" t="s">
        <v>26</v>
      </c>
      <c r="B81" s="7">
        <v>0</v>
      </c>
    </row>
    <row r="82" spans="2:11" ht="12.75">
      <c r="B82" s="2">
        <f>SUM(B79:B81)</f>
        <v>2</v>
      </c>
      <c r="D82" s="8">
        <v>1</v>
      </c>
      <c r="E82" s="8">
        <v>1</v>
      </c>
      <c r="F82" s="8">
        <v>2</v>
      </c>
      <c r="G82" s="8">
        <v>1</v>
      </c>
      <c r="H82" s="8">
        <v>1</v>
      </c>
      <c r="I82" s="8">
        <v>2</v>
      </c>
      <c r="J82" s="8">
        <v>1</v>
      </c>
      <c r="K82" s="2">
        <f>SUM(D82:J82)</f>
        <v>9</v>
      </c>
    </row>
    <row r="83" spans="1:11" ht="12.75">
      <c r="A83" s="1" t="s">
        <v>31</v>
      </c>
      <c r="D83" s="9">
        <v>2</v>
      </c>
      <c r="E83" s="9">
        <v>1</v>
      </c>
      <c r="F83" s="9">
        <v>1</v>
      </c>
      <c r="G83" s="9">
        <v>2</v>
      </c>
      <c r="H83" s="9">
        <v>1</v>
      </c>
      <c r="I83" s="9">
        <v>1</v>
      </c>
      <c r="J83" s="9">
        <v>2</v>
      </c>
      <c r="K83" s="2">
        <f>SUM(D83:J83)</f>
        <v>10</v>
      </c>
    </row>
    <row r="84" spans="1:11" ht="12.75">
      <c r="A84" s="1" t="s">
        <v>19</v>
      </c>
      <c r="B84" s="2">
        <v>1</v>
      </c>
      <c r="D84" s="10">
        <v>1</v>
      </c>
      <c r="E84" s="10">
        <v>2</v>
      </c>
      <c r="F84" s="10">
        <v>1</v>
      </c>
      <c r="G84" s="10">
        <v>1</v>
      </c>
      <c r="H84" s="10">
        <v>2</v>
      </c>
      <c r="I84" s="10">
        <v>1</v>
      </c>
      <c r="J84" s="10">
        <v>1</v>
      </c>
      <c r="K84" s="2">
        <f>SUM(D84:J84)</f>
        <v>9</v>
      </c>
    </row>
  </sheetData>
  <mergeCells count="1">
    <mergeCell ref="A1:O1"/>
  </mergeCells>
  <printOptions/>
  <pageMargins left="0.63" right="0.6" top="0.52" bottom="0.71" header="0.492125985" footer="0.49212598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selection activeCell="A1" sqref="A1:C47"/>
    </sheetView>
  </sheetViews>
  <sheetFormatPr defaultColWidth="9.140625" defaultRowHeight="12.75"/>
  <cols>
    <col min="1" max="1" width="7.28125" style="2" customWidth="1"/>
    <col min="2" max="2" width="61.00390625" style="1" customWidth="1"/>
    <col min="3" max="3" width="23.140625" style="2" customWidth="1"/>
    <col min="4" max="16384" width="9.140625" style="1" customWidth="1"/>
  </cols>
  <sheetData>
    <row r="1" spans="1:3" ht="12.75">
      <c r="A1" s="65" t="s">
        <v>126</v>
      </c>
      <c r="B1" s="66"/>
      <c r="C1" s="67"/>
    </row>
    <row r="2" spans="1:3" ht="12.75">
      <c r="A2" s="15" t="s">
        <v>59</v>
      </c>
      <c r="B2" s="13" t="s">
        <v>60</v>
      </c>
      <c r="C2" s="16" t="s">
        <v>117</v>
      </c>
    </row>
    <row r="3" spans="1:3" ht="12.75">
      <c r="A3" s="15">
        <v>1</v>
      </c>
      <c r="B3" s="14" t="s">
        <v>56</v>
      </c>
      <c r="C3" s="16"/>
    </row>
    <row r="4" spans="1:3" ht="12.75">
      <c r="A4" s="15" t="s">
        <v>61</v>
      </c>
      <c r="B4" s="13" t="s">
        <v>63</v>
      </c>
      <c r="C4" s="16">
        <v>5</v>
      </c>
    </row>
    <row r="5" spans="1:3" ht="12.75">
      <c r="A5" s="15" t="s">
        <v>62</v>
      </c>
      <c r="B5" s="14" t="s">
        <v>64</v>
      </c>
      <c r="C5" s="16">
        <v>5</v>
      </c>
    </row>
    <row r="6" spans="1:3" ht="12.75">
      <c r="A6" s="15"/>
      <c r="B6" s="14"/>
      <c r="C6" s="16"/>
    </row>
    <row r="7" spans="1:3" ht="12.75">
      <c r="A7" s="15">
        <v>2</v>
      </c>
      <c r="B7" s="14" t="s">
        <v>98</v>
      </c>
      <c r="C7" s="16"/>
    </row>
    <row r="8" spans="1:3" ht="12.75">
      <c r="A8" s="15" t="s">
        <v>100</v>
      </c>
      <c r="B8" s="14" t="s">
        <v>99</v>
      </c>
      <c r="C8" s="16">
        <v>12</v>
      </c>
    </row>
    <row r="9" spans="1:3" ht="12.75">
      <c r="A9" s="15" t="s">
        <v>101</v>
      </c>
      <c r="B9" s="13" t="s">
        <v>102</v>
      </c>
      <c r="C9" s="16">
        <v>80</v>
      </c>
    </row>
    <row r="10" spans="1:3" ht="12.75">
      <c r="A10" s="15" t="s">
        <v>103</v>
      </c>
      <c r="B10" s="13" t="s">
        <v>104</v>
      </c>
      <c r="C10" s="16">
        <v>10</v>
      </c>
    </row>
    <row r="11" spans="1:3" ht="12.75">
      <c r="A11" s="15"/>
      <c r="B11" s="14"/>
      <c r="C11" s="16"/>
    </row>
    <row r="12" spans="1:3" ht="12.75">
      <c r="A12" s="15">
        <v>3</v>
      </c>
      <c r="B12" s="14" t="s">
        <v>65</v>
      </c>
      <c r="C12" s="16">
        <v>25</v>
      </c>
    </row>
    <row r="13" spans="1:3" ht="12.75">
      <c r="A13" s="15"/>
      <c r="B13" s="14"/>
      <c r="C13" s="16"/>
    </row>
    <row r="14" spans="1:3" ht="12.75">
      <c r="A14" s="15">
        <v>4</v>
      </c>
      <c r="B14" s="14" t="s">
        <v>66</v>
      </c>
      <c r="C14" s="16" t="s">
        <v>120</v>
      </c>
    </row>
    <row r="15" spans="1:3" ht="12.75">
      <c r="A15" s="15" t="s">
        <v>118</v>
      </c>
      <c r="B15" s="14" t="s">
        <v>119</v>
      </c>
      <c r="C15" s="16">
        <v>25</v>
      </c>
    </row>
    <row r="16" spans="1:3" ht="12.75">
      <c r="A16" s="15"/>
      <c r="B16" s="13"/>
      <c r="C16" s="16"/>
    </row>
    <row r="17" spans="1:3" ht="12.75">
      <c r="A17" s="15">
        <v>5</v>
      </c>
      <c r="B17" s="13" t="s">
        <v>106</v>
      </c>
      <c r="C17" s="16"/>
    </row>
    <row r="18" spans="1:3" ht="12.75">
      <c r="A18" s="15" t="s">
        <v>72</v>
      </c>
      <c r="B18" s="14" t="s">
        <v>70</v>
      </c>
      <c r="C18" s="16">
        <v>15</v>
      </c>
    </row>
    <row r="19" spans="1:3" ht="12.75">
      <c r="A19" s="15" t="s">
        <v>73</v>
      </c>
      <c r="B19" s="14" t="s">
        <v>71</v>
      </c>
      <c r="C19" s="16">
        <v>12</v>
      </c>
    </row>
    <row r="20" spans="1:3" ht="12.75">
      <c r="A20" s="15" t="s">
        <v>105</v>
      </c>
      <c r="B20" s="14" t="s">
        <v>107</v>
      </c>
      <c r="C20" s="16">
        <v>12</v>
      </c>
    </row>
    <row r="21" spans="1:3" ht="12.75">
      <c r="A21" s="15" t="s">
        <v>108</v>
      </c>
      <c r="B21" s="14" t="s">
        <v>109</v>
      </c>
      <c r="C21" s="16">
        <v>12</v>
      </c>
    </row>
    <row r="22" spans="1:3" ht="12.75">
      <c r="A22" s="15"/>
      <c r="B22" s="14"/>
      <c r="C22" s="16"/>
    </row>
    <row r="23" spans="1:3" ht="12.75">
      <c r="A23" s="15">
        <v>6</v>
      </c>
      <c r="B23" s="14" t="s">
        <v>79</v>
      </c>
      <c r="C23" s="16">
        <v>45</v>
      </c>
    </row>
    <row r="24" spans="1:3" ht="12.75">
      <c r="A24" s="15"/>
      <c r="B24" s="13"/>
      <c r="C24" s="16"/>
    </row>
    <row r="25" spans="1:3" ht="12.75">
      <c r="A25" s="15">
        <v>7</v>
      </c>
      <c r="B25" s="14" t="s">
        <v>57</v>
      </c>
      <c r="C25" s="16" t="s">
        <v>120</v>
      </c>
    </row>
    <row r="26" spans="1:3" ht="12.75">
      <c r="A26" s="15" t="s">
        <v>80</v>
      </c>
      <c r="B26" s="14" t="s">
        <v>67</v>
      </c>
      <c r="C26" s="16">
        <v>3</v>
      </c>
    </row>
    <row r="27" spans="1:3" ht="12.75">
      <c r="A27" s="15" t="s">
        <v>81</v>
      </c>
      <c r="B27" s="14" t="s">
        <v>68</v>
      </c>
      <c r="C27" s="16">
        <v>2</v>
      </c>
    </row>
    <row r="28" spans="1:3" ht="12.75">
      <c r="A28" s="15" t="s">
        <v>82</v>
      </c>
      <c r="B28" s="14" t="s">
        <v>69</v>
      </c>
      <c r="C28" s="16">
        <v>2</v>
      </c>
    </row>
    <row r="29" spans="1:3" ht="12.75">
      <c r="A29" s="15" t="s">
        <v>83</v>
      </c>
      <c r="B29" s="14" t="s">
        <v>74</v>
      </c>
      <c r="C29" s="16">
        <v>1</v>
      </c>
    </row>
    <row r="30" spans="1:3" ht="12.75">
      <c r="A30" s="15" t="s">
        <v>84</v>
      </c>
      <c r="B30" s="14" t="s">
        <v>75</v>
      </c>
      <c r="C30" s="16">
        <v>1</v>
      </c>
    </row>
    <row r="31" spans="1:3" ht="12.75">
      <c r="A31" s="15" t="s">
        <v>96</v>
      </c>
      <c r="B31" s="14" t="s">
        <v>97</v>
      </c>
      <c r="C31" s="16">
        <v>1</v>
      </c>
    </row>
    <row r="32" spans="1:3" ht="12.75">
      <c r="A32" s="15" t="s">
        <v>110</v>
      </c>
      <c r="B32" s="14" t="s">
        <v>111</v>
      </c>
      <c r="C32" s="16">
        <v>1</v>
      </c>
    </row>
    <row r="33" spans="1:3" ht="12.75">
      <c r="A33" s="15"/>
      <c r="B33" s="14"/>
      <c r="C33" s="16"/>
    </row>
    <row r="34" spans="1:3" ht="12.75">
      <c r="A34" s="15">
        <v>8</v>
      </c>
      <c r="B34" s="14" t="s">
        <v>77</v>
      </c>
      <c r="C34" s="16">
        <v>12</v>
      </c>
    </row>
    <row r="35" spans="1:3" ht="12.75">
      <c r="A35" s="15"/>
      <c r="B35" s="14"/>
      <c r="C35" s="16"/>
    </row>
    <row r="36" spans="1:3" ht="12.75">
      <c r="A36" s="15">
        <v>9</v>
      </c>
      <c r="B36" s="14" t="s">
        <v>78</v>
      </c>
      <c r="C36" s="16">
        <v>6</v>
      </c>
    </row>
    <row r="37" spans="1:3" ht="12.75">
      <c r="A37" s="15"/>
      <c r="B37" s="14"/>
      <c r="C37" s="16"/>
    </row>
    <row r="38" spans="1:3" ht="12.75">
      <c r="A38" s="15">
        <v>10</v>
      </c>
      <c r="B38" s="14" t="s">
        <v>121</v>
      </c>
      <c r="C38" s="16">
        <v>6</v>
      </c>
    </row>
    <row r="39" spans="1:3" ht="12.75">
      <c r="A39" s="15"/>
      <c r="B39" s="14"/>
      <c r="C39" s="16"/>
    </row>
    <row r="40" spans="1:3" ht="12.75">
      <c r="A40" s="15">
        <v>11</v>
      </c>
      <c r="B40" s="14" t="s">
        <v>58</v>
      </c>
      <c r="C40" s="16">
        <v>15</v>
      </c>
    </row>
    <row r="41" spans="1:3" ht="12.75">
      <c r="A41" s="15"/>
      <c r="B41" s="14"/>
      <c r="C41" s="16"/>
    </row>
    <row r="42" spans="1:3" ht="12.75">
      <c r="A42" s="15">
        <v>12</v>
      </c>
      <c r="B42" s="14" t="s">
        <v>76</v>
      </c>
      <c r="C42" s="16">
        <v>6</v>
      </c>
    </row>
    <row r="43" spans="1:3" ht="12.75">
      <c r="A43" s="17"/>
      <c r="B43" s="18"/>
      <c r="C43" s="19"/>
    </row>
    <row r="44" spans="1:3" ht="12.75">
      <c r="A44" s="17"/>
      <c r="B44" s="14" t="s">
        <v>122</v>
      </c>
      <c r="C44" s="16"/>
    </row>
    <row r="45" spans="1:3" ht="13.5" customHeight="1">
      <c r="A45" s="17"/>
      <c r="B45" s="14" t="s">
        <v>124</v>
      </c>
      <c r="C45" s="16">
        <f>C15+C18+C19+C20+C21+C26+C27+C28+C29+C30+C31+C32</f>
        <v>87</v>
      </c>
    </row>
    <row r="46" spans="1:3" ht="12.75">
      <c r="A46" s="17"/>
      <c r="B46" s="13" t="s">
        <v>123</v>
      </c>
      <c r="C46" s="16">
        <f>C4+C5+C8+C9+C10+C12+C23+C34+C36+C38+C40+C42</f>
        <v>227</v>
      </c>
    </row>
    <row r="47" spans="1:3" ht="13.5" thickBot="1">
      <c r="A47" s="20"/>
      <c r="B47" s="21" t="s">
        <v>125</v>
      </c>
      <c r="C47" s="22">
        <f>SUM(C45:C46)</f>
        <v>314</v>
      </c>
    </row>
  </sheetData>
  <mergeCells count="1">
    <mergeCell ref="A1:C1"/>
  </mergeCells>
  <printOptions/>
  <pageMargins left="0.75" right="0.75" top="1" bottom="1" header="0.492125985" footer="0.49212598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60" workbookViewId="0" topLeftCell="A1">
      <selection activeCell="D30" sqref="D30"/>
    </sheetView>
  </sheetViews>
  <sheetFormatPr defaultColWidth="9.140625" defaultRowHeight="12.75"/>
  <cols>
    <col min="1" max="1" width="9.140625" style="2" customWidth="1"/>
    <col min="2" max="2" width="55.140625" style="1" customWidth="1"/>
    <col min="3" max="3" width="12.421875" style="1" customWidth="1"/>
    <col min="4" max="16384" width="42.7109375" style="1" customWidth="1"/>
  </cols>
  <sheetData>
    <row r="1" spans="1:4" ht="12.75">
      <c r="A1" s="49" t="s">
        <v>190</v>
      </c>
      <c r="B1" s="58" t="s">
        <v>191</v>
      </c>
      <c r="C1" s="47"/>
      <c r="D1" s="48"/>
    </row>
    <row r="2" spans="1:2" ht="12.75">
      <c r="A2" s="49">
        <v>1</v>
      </c>
      <c r="B2" s="50" t="s">
        <v>85</v>
      </c>
    </row>
    <row r="3" spans="1:2" ht="12.75">
      <c r="A3" s="51"/>
      <c r="B3" s="52" t="s">
        <v>93</v>
      </c>
    </row>
    <row r="4" spans="1:2" ht="6.75" customHeight="1">
      <c r="A4" s="55"/>
      <c r="B4" s="59"/>
    </row>
    <row r="5" spans="1:2" ht="12.75">
      <c r="A5" s="49">
        <v>2</v>
      </c>
      <c r="B5" s="50" t="s">
        <v>86</v>
      </c>
    </row>
    <row r="6" spans="1:2" ht="12.75">
      <c r="A6" s="51"/>
      <c r="B6" s="52" t="s">
        <v>92</v>
      </c>
    </row>
    <row r="7" spans="1:2" ht="6.75" customHeight="1">
      <c r="A7" s="55"/>
      <c r="B7" s="59"/>
    </row>
    <row r="8" spans="1:2" ht="12.75">
      <c r="A8" s="45">
        <v>3</v>
      </c>
      <c r="B8" s="53" t="s">
        <v>87</v>
      </c>
    </row>
    <row r="9" spans="1:2" ht="6.75" customHeight="1">
      <c r="A9" s="55"/>
      <c r="B9" s="59"/>
    </row>
    <row r="10" spans="1:2" ht="12.75">
      <c r="A10" s="45">
        <v>4</v>
      </c>
      <c r="B10" s="53" t="s">
        <v>88</v>
      </c>
    </row>
    <row r="11" spans="1:2" ht="6.75" customHeight="1">
      <c r="A11" s="55"/>
      <c r="B11" s="59"/>
    </row>
    <row r="12" spans="1:2" ht="12.75">
      <c r="A12" s="45">
        <v>5</v>
      </c>
      <c r="B12" s="53" t="s">
        <v>89</v>
      </c>
    </row>
    <row r="13" spans="1:2" ht="9" customHeight="1">
      <c r="A13" s="55"/>
      <c r="B13" s="59"/>
    </row>
    <row r="14" spans="1:2" ht="12.75">
      <c r="A14" s="49">
        <v>6</v>
      </c>
      <c r="B14" s="54" t="s">
        <v>90</v>
      </c>
    </row>
    <row r="15" spans="1:2" ht="12.75">
      <c r="A15" s="55"/>
      <c r="B15" s="56" t="s">
        <v>95</v>
      </c>
    </row>
    <row r="16" spans="1:2" ht="12.75">
      <c r="A16" s="51"/>
      <c r="B16" s="57" t="s">
        <v>94</v>
      </c>
    </row>
    <row r="17" spans="1:2" ht="6.75" customHeight="1">
      <c r="A17" s="55"/>
      <c r="B17" s="56"/>
    </row>
    <row r="18" spans="1:2" ht="12.75">
      <c r="A18" s="45">
        <v>7</v>
      </c>
      <c r="B18" s="44" t="s">
        <v>91</v>
      </c>
    </row>
    <row r="19" spans="1:2" ht="9" customHeight="1">
      <c r="A19" s="55"/>
      <c r="B19" s="56"/>
    </row>
    <row r="20" spans="1:2" ht="12.75">
      <c r="A20" s="49">
        <v>8</v>
      </c>
      <c r="B20" s="54" t="s">
        <v>112</v>
      </c>
    </row>
    <row r="21" spans="1:2" ht="12.75">
      <c r="A21" s="55" t="s">
        <v>115</v>
      </c>
      <c r="B21" s="56" t="s">
        <v>113</v>
      </c>
    </row>
    <row r="22" spans="1:2" ht="12.75">
      <c r="A22" s="51" t="s">
        <v>116</v>
      </c>
      <c r="B22" s="57" t="s">
        <v>114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colBreaks count="1" manualBreakCount="1">
    <brk id="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F8" sqref="F8"/>
    </sheetView>
  </sheetViews>
  <sheetFormatPr defaultColWidth="9.140625" defaultRowHeight="12.75"/>
  <cols>
    <col min="1" max="1" width="9.140625" style="2" customWidth="1"/>
    <col min="2" max="2" width="34.7109375" style="1" customWidth="1"/>
    <col min="3" max="3" width="13.140625" style="2" customWidth="1"/>
    <col min="4" max="16384" width="9.140625" style="1" customWidth="1"/>
  </cols>
  <sheetData>
    <row r="1" spans="1:3" ht="12.75">
      <c r="A1" s="68" t="s">
        <v>167</v>
      </c>
      <c r="B1" s="69"/>
      <c r="C1" s="70"/>
    </row>
    <row r="2" spans="1:3" ht="12.75">
      <c r="A2" s="15" t="s">
        <v>59</v>
      </c>
      <c r="B2" s="13" t="s">
        <v>164</v>
      </c>
      <c r="C2" s="16" t="s">
        <v>165</v>
      </c>
    </row>
    <row r="3" spans="1:3" ht="12.75">
      <c r="A3" s="35">
        <v>1</v>
      </c>
      <c r="B3" s="23" t="s">
        <v>132</v>
      </c>
      <c r="C3" s="36">
        <v>6</v>
      </c>
    </row>
    <row r="4" spans="1:3" ht="12.75">
      <c r="A4" s="37"/>
      <c r="B4" s="6" t="s">
        <v>130</v>
      </c>
      <c r="C4" s="38"/>
    </row>
    <row r="5" spans="1:3" ht="12.75">
      <c r="A5" s="37"/>
      <c r="B5" s="6" t="s">
        <v>131</v>
      </c>
      <c r="C5" s="38"/>
    </row>
    <row r="6" spans="1:3" ht="12.75">
      <c r="A6" s="39"/>
      <c r="B6" s="24" t="s">
        <v>157</v>
      </c>
      <c r="C6" s="40"/>
    </row>
    <row r="7" spans="1:3" ht="6.75" customHeight="1">
      <c r="A7" s="17"/>
      <c r="B7" s="6"/>
      <c r="C7" s="19"/>
    </row>
    <row r="8" spans="1:3" ht="12.75">
      <c r="A8" s="25">
        <v>2</v>
      </c>
      <c r="B8" s="32" t="s">
        <v>133</v>
      </c>
      <c r="C8" s="26">
        <v>12</v>
      </c>
    </row>
    <row r="9" spans="1:3" ht="12.75">
      <c r="A9" s="17"/>
      <c r="B9" s="33" t="s">
        <v>134</v>
      </c>
      <c r="C9" s="19"/>
    </row>
    <row r="10" spans="1:3" ht="12.75">
      <c r="A10" s="17"/>
      <c r="B10" s="33" t="s">
        <v>147</v>
      </c>
      <c r="C10" s="19"/>
    </row>
    <row r="11" spans="1:3" ht="12.75">
      <c r="A11" s="17"/>
      <c r="B11" s="33" t="s">
        <v>158</v>
      </c>
      <c r="C11" s="19"/>
    </row>
    <row r="12" spans="1:3" ht="12.75">
      <c r="A12" s="27"/>
      <c r="B12" s="34" t="s">
        <v>149</v>
      </c>
      <c r="C12" s="28"/>
    </row>
    <row r="13" spans="1:3" ht="4.5" customHeight="1">
      <c r="A13" s="17"/>
      <c r="B13" s="6"/>
      <c r="C13" s="19"/>
    </row>
    <row r="14" spans="1:3" ht="12.75">
      <c r="A14" s="25">
        <v>3</v>
      </c>
      <c r="B14" s="32" t="s">
        <v>151</v>
      </c>
      <c r="C14" s="26">
        <v>64</v>
      </c>
    </row>
    <row r="15" spans="1:3" ht="12.75">
      <c r="A15" s="17"/>
      <c r="B15" s="33" t="s">
        <v>135</v>
      </c>
      <c r="C15" s="19"/>
    </row>
    <row r="16" spans="1:3" ht="12.75">
      <c r="A16" s="17"/>
      <c r="B16" s="33" t="s">
        <v>152</v>
      </c>
      <c r="C16" s="19"/>
    </row>
    <row r="17" spans="1:3" ht="12.75">
      <c r="A17" s="27"/>
      <c r="B17" s="34" t="s">
        <v>166</v>
      </c>
      <c r="C17" s="28"/>
    </row>
    <row r="18" spans="1:3" ht="7.5" customHeight="1">
      <c r="A18" s="17"/>
      <c r="B18" s="6"/>
      <c r="C18" s="19"/>
    </row>
    <row r="19" spans="1:3" ht="12.75">
      <c r="A19" s="25">
        <v>4</v>
      </c>
      <c r="B19" s="32" t="s">
        <v>136</v>
      </c>
      <c r="C19" s="26">
        <v>630</v>
      </c>
    </row>
    <row r="20" spans="1:3" ht="12.75">
      <c r="A20" s="17"/>
      <c r="B20" s="33" t="s">
        <v>145</v>
      </c>
      <c r="C20" s="19"/>
    </row>
    <row r="21" spans="1:3" ht="12.75">
      <c r="A21" s="17"/>
      <c r="B21" s="33" t="s">
        <v>138</v>
      </c>
      <c r="C21" s="19"/>
    </row>
    <row r="22" spans="1:3" ht="12.75">
      <c r="A22" s="17"/>
      <c r="B22" s="33" t="s">
        <v>137</v>
      </c>
      <c r="C22" s="19"/>
    </row>
    <row r="23" spans="1:3" ht="12.75">
      <c r="A23" s="17"/>
      <c r="B23" s="33" t="s">
        <v>139</v>
      </c>
      <c r="C23" s="19"/>
    </row>
    <row r="24" spans="1:3" ht="12.75">
      <c r="A24" s="17"/>
      <c r="B24" s="33" t="s">
        <v>143</v>
      </c>
      <c r="C24" s="19"/>
    </row>
    <row r="25" spans="1:3" ht="12.75">
      <c r="A25" s="17"/>
      <c r="B25" s="33" t="s">
        <v>144</v>
      </c>
      <c r="C25" s="19"/>
    </row>
    <row r="26" spans="1:3" ht="12.75">
      <c r="A26" s="17"/>
      <c r="B26" s="33" t="s">
        <v>148</v>
      </c>
      <c r="C26" s="19"/>
    </row>
    <row r="27" spans="1:3" ht="12.75">
      <c r="A27" s="17"/>
      <c r="B27" s="33" t="s">
        <v>150</v>
      </c>
      <c r="C27" s="19"/>
    </row>
    <row r="28" spans="1:3" ht="12.75">
      <c r="A28" s="17"/>
      <c r="B28" s="33" t="s">
        <v>155</v>
      </c>
      <c r="C28" s="19"/>
    </row>
    <row r="29" spans="1:3" ht="12.75">
      <c r="A29" s="27"/>
      <c r="B29" s="34" t="s">
        <v>146</v>
      </c>
      <c r="C29" s="28"/>
    </row>
    <row r="30" spans="1:3" ht="6.75" customHeight="1">
      <c r="A30" s="17"/>
      <c r="B30" s="6"/>
      <c r="C30" s="19"/>
    </row>
    <row r="31" spans="1:3" ht="12.75">
      <c r="A31" s="25">
        <v>5</v>
      </c>
      <c r="B31" s="32" t="s">
        <v>140</v>
      </c>
      <c r="C31" s="26">
        <v>42</v>
      </c>
    </row>
    <row r="32" spans="1:3" ht="12.75">
      <c r="A32" s="17"/>
      <c r="B32" s="33" t="s">
        <v>141</v>
      </c>
      <c r="C32" s="19"/>
    </row>
    <row r="33" spans="1:3" ht="12.75">
      <c r="A33" s="17"/>
      <c r="B33" s="33" t="s">
        <v>142</v>
      </c>
      <c r="C33" s="19"/>
    </row>
    <row r="34" spans="1:3" ht="12.75">
      <c r="A34" s="27"/>
      <c r="B34" s="34" t="s">
        <v>7</v>
      </c>
      <c r="C34" s="28"/>
    </row>
    <row r="35" spans="1:3" ht="6" customHeight="1">
      <c r="A35" s="17"/>
      <c r="B35" s="6"/>
      <c r="C35" s="19"/>
    </row>
    <row r="36" spans="1:3" ht="12.75">
      <c r="A36" s="25">
        <v>6</v>
      </c>
      <c r="B36" s="32" t="s">
        <v>153</v>
      </c>
      <c r="C36" s="26">
        <v>76</v>
      </c>
    </row>
    <row r="37" spans="1:3" ht="12.75">
      <c r="A37" s="17"/>
      <c r="B37" s="33" t="s">
        <v>154</v>
      </c>
      <c r="C37" s="19"/>
    </row>
    <row r="38" spans="1:3" ht="12.75">
      <c r="A38" s="17"/>
      <c r="B38" s="33" t="s">
        <v>156</v>
      </c>
      <c r="C38" s="19"/>
    </row>
    <row r="39" spans="1:3" ht="12.75">
      <c r="A39" s="17"/>
      <c r="B39" s="33" t="s">
        <v>159</v>
      </c>
      <c r="C39" s="19"/>
    </row>
    <row r="40" spans="1:3" ht="12.75">
      <c r="A40" s="17"/>
      <c r="B40" s="33" t="s">
        <v>160</v>
      </c>
      <c r="C40" s="19"/>
    </row>
    <row r="41" spans="1:3" ht="12.75">
      <c r="A41" s="17"/>
      <c r="B41" s="33" t="s">
        <v>163</v>
      </c>
      <c r="C41" s="19"/>
    </row>
    <row r="42" spans="1:3" ht="12.75">
      <c r="A42" s="17"/>
      <c r="B42" s="33" t="s">
        <v>161</v>
      </c>
      <c r="C42" s="19"/>
    </row>
    <row r="43" spans="1:3" ht="12.75">
      <c r="A43" s="27"/>
      <c r="B43" s="34" t="s">
        <v>162</v>
      </c>
      <c r="C43" s="28"/>
    </row>
    <row r="44" spans="1:3" ht="7.5" customHeight="1">
      <c r="A44" s="17"/>
      <c r="B44" s="6"/>
      <c r="C44" s="19"/>
    </row>
    <row r="45" spans="1:3" ht="13.5" thickBot="1">
      <c r="A45" s="29"/>
      <c r="B45" s="30" t="s">
        <v>125</v>
      </c>
      <c r="C45" s="31">
        <f>SUM(C3:C43)</f>
        <v>830</v>
      </c>
    </row>
  </sheetData>
  <mergeCells count="1">
    <mergeCell ref="A1:C1"/>
  </mergeCells>
  <printOptions/>
  <pageMargins left="0.75" right="0.75" top="1" bottom="1" header="0.492125985" footer="0.49212598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Micro04</dc:creator>
  <cp:keywords/>
  <dc:description/>
  <cp:lastModifiedBy>Maria Cristina de Souza</cp:lastModifiedBy>
  <cp:lastPrinted>2008-05-05T13:40:16Z</cp:lastPrinted>
  <dcterms:created xsi:type="dcterms:W3CDTF">2006-12-12T10:06:57Z</dcterms:created>
  <dcterms:modified xsi:type="dcterms:W3CDTF">2008-05-05T13:41:01Z</dcterms:modified>
  <cp:category/>
  <cp:version/>
  <cp:contentType/>
  <cp:contentStatus/>
</cp:coreProperties>
</file>