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822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'Plan1'!$A$1:$O$34</definedName>
  </definedNames>
  <calcPr fullCalcOnLoad="1"/>
</workbook>
</file>

<file path=xl/sharedStrings.xml><?xml version="1.0" encoding="utf-8"?>
<sst xmlns="http://schemas.openxmlformats.org/spreadsheetml/2006/main" count="96" uniqueCount="65">
  <si>
    <t>I - Poço Aberto e Revestimento</t>
  </si>
  <si>
    <t>POÇO ABERTO</t>
  </si>
  <si>
    <t>REVESTIMENTO</t>
  </si>
  <si>
    <t>Fase</t>
  </si>
  <si>
    <t>Diametro broca</t>
  </si>
  <si>
    <t>Intervalo (m)</t>
  </si>
  <si>
    <t>Extensão da fase</t>
  </si>
  <si>
    <t>Capacidade</t>
  </si>
  <si>
    <t>Volume nominal</t>
  </si>
  <si>
    <t>Diâmetro</t>
  </si>
  <si>
    <t>Volume estimado</t>
  </si>
  <si>
    <t>(pol)</t>
  </si>
  <si>
    <t>Inicial</t>
  </si>
  <si>
    <t>Final</t>
  </si>
  <si>
    <t>(m)</t>
  </si>
  <si>
    <t>(m3/m)</t>
  </si>
  <si>
    <t>(m3)</t>
  </si>
  <si>
    <t>LA + MR</t>
  </si>
  <si>
    <t>I</t>
  </si>
  <si>
    <t>II</t>
  </si>
  <si>
    <t>III</t>
  </si>
  <si>
    <t>IV</t>
  </si>
  <si>
    <t>II - Cascalho</t>
  </si>
  <si>
    <t>Diametro com fator de alargamento</t>
  </si>
  <si>
    <t>Profundidade</t>
  </si>
  <si>
    <t>Inclinação</t>
  </si>
  <si>
    <t>Volume de cascalho gerado</t>
  </si>
  <si>
    <t>Volume de cascalho descartado</t>
  </si>
  <si>
    <t>(°)</t>
  </si>
  <si>
    <t>III - Fluido de Perfuração</t>
  </si>
  <si>
    <t>Volumetria Estimada (m3)</t>
  </si>
  <si>
    <t>Fase/Fluido</t>
  </si>
  <si>
    <t>Fabricada (1)</t>
  </si>
  <si>
    <t>Perdida</t>
  </si>
  <si>
    <t>Recebida</t>
  </si>
  <si>
    <t>Total descartada</t>
  </si>
  <si>
    <t>Aderida ao Cascalho (8)</t>
  </si>
  <si>
    <t>Inicio</t>
  </si>
  <si>
    <t>Formação (2)</t>
  </si>
  <si>
    <t>Superfície (3)</t>
  </si>
  <si>
    <t>Fase anterior</t>
  </si>
  <si>
    <t>Tq da embarcação (4)</t>
  </si>
  <si>
    <t>Formação (5)</t>
  </si>
  <si>
    <t>Mar (6)</t>
  </si>
  <si>
    <t>Embarcação (7)</t>
  </si>
  <si>
    <t>%</t>
  </si>
  <si>
    <t>Gel Sweeps</t>
  </si>
  <si>
    <t>Gel Sweeps + PAD MUD</t>
  </si>
  <si>
    <t>1. Volume total fabricado, não considerando o volume recebido da fase anterior;</t>
  </si>
  <si>
    <t>2. Volume perdido no poço ao final da perfuração;</t>
  </si>
  <si>
    <t>3. Volume perdido na superfície durante a perfuração;</t>
  </si>
  <si>
    <t>4. Volume fabricado para cada fase;</t>
  </si>
  <si>
    <t>5. Volume de fluido recebido na formação;</t>
  </si>
  <si>
    <t>6. Volume total descartado no mar após perfuração de cada fase;</t>
  </si>
  <si>
    <t>7. Volume total armazenado na embarcação para cada fase;</t>
  </si>
  <si>
    <t>8. Volume total de fluido aderido ao cascalho</t>
  </si>
  <si>
    <t xml:space="preserve">KCl/Kla-gard </t>
  </si>
  <si>
    <t>KCl/Kla-gard</t>
  </si>
  <si>
    <t>416A</t>
  </si>
  <si>
    <t>Nome do Poço</t>
  </si>
  <si>
    <t>Latitude SAD 69 (graus/minutos/segundos)</t>
  </si>
  <si>
    <t>Longitude SAD 69 (graus/minutos/segundos)</t>
  </si>
  <si>
    <t>Lâmina d'água (m)</t>
  </si>
  <si>
    <t>Lâmina d'água para descarte de fluido base aquosa e cascalhos (m)</t>
  </si>
  <si>
    <t>Dados do Poço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</si>
</sst>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_(* #,##0_);_(* \(#,##0\);_(* \-??_);_(@_)"/>
    <numFmt numFmtId="176" formatCode="0.0%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2" fontId="0" fillId="0" borderId="3" xfId="0" applyNumberFormat="1" applyFont="1" applyFill="1" applyBorder="1" applyAlignment="1">
      <alignment horizontal="right" vertical="center"/>
    </xf>
    <xf numFmtId="172" fontId="0" fillId="0" borderId="3" xfId="0" applyNumberFormat="1" applyFont="1" applyBorder="1" applyAlignment="1">
      <alignment/>
    </xf>
    <xf numFmtId="0" fontId="0" fillId="0" borderId="3" xfId="0" applyFont="1" applyFill="1" applyBorder="1" applyAlignment="1">
      <alignment horizontal="right" vertical="center"/>
    </xf>
    <xf numFmtId="173" fontId="0" fillId="0" borderId="3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/>
    </xf>
    <xf numFmtId="2" fontId="0" fillId="0" borderId="3" xfId="0" applyNumberFormat="1" applyFont="1" applyBorder="1" applyAlignment="1">
      <alignment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/>
    </xf>
    <xf numFmtId="172" fontId="0" fillId="0" borderId="1" xfId="0" applyNumberFormat="1" applyFont="1" applyBorder="1" applyAlignment="1">
      <alignment/>
    </xf>
    <xf numFmtId="12" fontId="0" fillId="0" borderId="6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2" fontId="0" fillId="0" borderId="3" xfId="0" applyNumberFormat="1" applyFont="1" applyFill="1" applyBorder="1" applyAlignment="1">
      <alignment horizontal="right" vertical="center"/>
    </xf>
    <xf numFmtId="12" fontId="0" fillId="0" borderId="3" xfId="0" applyNumberFormat="1" applyFont="1" applyBorder="1" applyAlignment="1">
      <alignment/>
    </xf>
    <xf numFmtId="12" fontId="0" fillId="0" borderId="0" xfId="0" applyNumberFormat="1" applyFont="1" applyAlignment="1">
      <alignment/>
    </xf>
    <xf numFmtId="12" fontId="2" fillId="2" borderId="1" xfId="0" applyNumberFormat="1" applyFont="1" applyFill="1" applyBorder="1" applyAlignment="1">
      <alignment horizontal="center" vertical="center" wrapText="1"/>
    </xf>
    <xf numFmtId="12" fontId="2" fillId="2" borderId="1" xfId="0" applyNumberFormat="1" applyFont="1" applyFill="1" applyBorder="1" applyAlignment="1">
      <alignment horizontal="center" vertical="center"/>
    </xf>
    <xf numFmtId="12" fontId="0" fillId="0" borderId="3" xfId="0" applyNumberFormat="1" applyFont="1" applyBorder="1" applyAlignment="1">
      <alignment horizontal="right"/>
    </xf>
    <xf numFmtId="12" fontId="0" fillId="0" borderId="1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1" fontId="0" fillId="0" borderId="6" xfId="0" applyNumberFormat="1" applyBorder="1" applyAlignment="1">
      <alignment/>
    </xf>
    <xf numFmtId="1" fontId="0" fillId="0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vertical="center" wrapText="1"/>
    </xf>
    <xf numFmtId="0" fontId="0" fillId="0" borderId="6" xfId="0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2" fillId="0" borderId="6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10.140625" style="1" customWidth="1"/>
    <col min="2" max="2" width="24.00390625" style="1" customWidth="1"/>
    <col min="3" max="3" width="24.421875" style="1" customWidth="1"/>
    <col min="4" max="4" width="13.140625" style="1" customWidth="1"/>
    <col min="5" max="5" width="10.00390625" style="1" customWidth="1"/>
    <col min="6" max="6" width="13.00390625" style="1" customWidth="1"/>
    <col min="7" max="8" width="10.8515625" style="1" customWidth="1"/>
    <col min="9" max="9" width="12.421875" style="1" customWidth="1"/>
    <col min="10" max="10" width="13.421875" style="1" customWidth="1"/>
    <col min="11" max="11" width="11.7109375" style="1" customWidth="1"/>
    <col min="12" max="12" width="11.421875" style="1" customWidth="1"/>
    <col min="13" max="13" width="13.57421875" style="1" customWidth="1"/>
    <col min="14" max="14" width="10.421875" style="1" customWidth="1"/>
    <col min="15" max="15" width="9.8515625" style="1" customWidth="1"/>
    <col min="16" max="16" width="9.140625" style="1" customWidth="1"/>
    <col min="17" max="17" width="10.140625" style="1" customWidth="1"/>
    <col min="18" max="18" width="24.00390625" style="1" customWidth="1"/>
    <col min="19" max="19" width="13.7109375" style="1" customWidth="1"/>
    <col min="20" max="20" width="13.140625" style="1" customWidth="1"/>
    <col min="21" max="21" width="10.00390625" style="1" customWidth="1"/>
    <col min="22" max="22" width="13.00390625" style="1" customWidth="1"/>
    <col min="23" max="24" width="10.8515625" style="1" customWidth="1"/>
    <col min="25" max="25" width="12.421875" style="1" customWidth="1"/>
    <col min="26" max="26" width="13.421875" style="1" customWidth="1"/>
    <col min="27" max="27" width="11.7109375" style="1" customWidth="1"/>
    <col min="28" max="28" width="11.421875" style="1" customWidth="1"/>
    <col min="29" max="29" width="13.57421875" style="1" customWidth="1"/>
    <col min="30" max="30" width="10.421875" style="1" customWidth="1"/>
    <col min="31" max="31" width="9.8515625" style="1" customWidth="1"/>
    <col min="32" max="32" width="9.140625" style="1" customWidth="1"/>
    <col min="33" max="33" width="10.140625" style="1" customWidth="1"/>
    <col min="34" max="34" width="24.00390625" style="1" customWidth="1"/>
    <col min="35" max="35" width="13.7109375" style="1" customWidth="1"/>
    <col min="36" max="36" width="13.140625" style="1" customWidth="1"/>
    <col min="37" max="37" width="10.00390625" style="1" customWidth="1"/>
    <col min="38" max="38" width="13.00390625" style="1" customWidth="1"/>
    <col min="39" max="40" width="10.8515625" style="1" customWidth="1"/>
    <col min="41" max="41" width="12.421875" style="1" customWidth="1"/>
    <col min="42" max="42" width="13.421875" style="1" customWidth="1"/>
    <col min="43" max="43" width="11.7109375" style="1" customWidth="1"/>
    <col min="44" max="44" width="11.421875" style="1" customWidth="1"/>
    <col min="45" max="45" width="13.57421875" style="1" customWidth="1"/>
    <col min="46" max="46" width="10.421875" style="1" customWidth="1"/>
    <col min="47" max="47" width="9.8515625" style="1" customWidth="1"/>
    <col min="48" max="48" width="9.140625" style="1" customWidth="1"/>
    <col min="49" max="49" width="10.140625" style="1" customWidth="1"/>
    <col min="50" max="50" width="24.00390625" style="1" customWidth="1"/>
    <col min="51" max="51" width="13.7109375" style="1" customWidth="1"/>
    <col min="52" max="52" width="13.140625" style="1" customWidth="1"/>
    <col min="53" max="53" width="10.00390625" style="1" customWidth="1"/>
    <col min="54" max="54" width="13.00390625" style="1" customWidth="1"/>
    <col min="55" max="56" width="10.8515625" style="1" customWidth="1"/>
    <col min="57" max="57" width="12.421875" style="1" customWidth="1"/>
    <col min="58" max="58" width="13.421875" style="1" customWidth="1"/>
    <col min="59" max="59" width="11.7109375" style="1" customWidth="1"/>
    <col min="60" max="60" width="11.421875" style="1" customWidth="1"/>
    <col min="61" max="61" width="13.57421875" style="1" customWidth="1"/>
    <col min="62" max="62" width="10.421875" style="1" customWidth="1"/>
    <col min="63" max="63" width="9.8515625" style="1" customWidth="1"/>
    <col min="64" max="64" width="9.140625" style="1" customWidth="1"/>
    <col min="65" max="65" width="10.140625" style="1" customWidth="1"/>
    <col min="66" max="66" width="24.00390625" style="1" customWidth="1"/>
    <col min="67" max="67" width="13.7109375" style="1" customWidth="1"/>
    <col min="68" max="68" width="13.140625" style="1" customWidth="1"/>
    <col min="69" max="69" width="10.00390625" style="1" customWidth="1"/>
    <col min="70" max="70" width="13.00390625" style="1" customWidth="1"/>
    <col min="71" max="72" width="10.8515625" style="1" customWidth="1"/>
    <col min="73" max="73" width="12.421875" style="1" customWidth="1"/>
    <col min="74" max="74" width="13.421875" style="1" customWidth="1"/>
    <col min="75" max="75" width="11.7109375" style="1" customWidth="1"/>
    <col min="76" max="76" width="11.421875" style="1" customWidth="1"/>
    <col min="77" max="77" width="13.57421875" style="1" customWidth="1"/>
    <col min="78" max="78" width="10.421875" style="1" customWidth="1"/>
    <col min="79" max="79" width="9.8515625" style="1" customWidth="1"/>
    <col min="80" max="80" width="9.140625" style="1" customWidth="1"/>
    <col min="81" max="81" width="10.140625" style="1" customWidth="1"/>
    <col min="82" max="82" width="24.00390625" style="1" customWidth="1"/>
    <col min="83" max="83" width="13.7109375" style="1" customWidth="1"/>
    <col min="84" max="84" width="13.140625" style="1" customWidth="1"/>
    <col min="85" max="85" width="10.00390625" style="1" customWidth="1"/>
    <col min="86" max="86" width="13.00390625" style="1" customWidth="1"/>
    <col min="87" max="88" width="10.8515625" style="1" customWidth="1"/>
    <col min="89" max="89" width="12.421875" style="1" customWidth="1"/>
    <col min="90" max="90" width="13.421875" style="1" customWidth="1"/>
    <col min="91" max="91" width="11.7109375" style="1" customWidth="1"/>
    <col min="92" max="92" width="11.421875" style="1" customWidth="1"/>
    <col min="93" max="93" width="13.57421875" style="1" customWidth="1"/>
    <col min="94" max="94" width="10.421875" style="1" customWidth="1"/>
    <col min="95" max="95" width="9.8515625" style="1" customWidth="1"/>
    <col min="96" max="96" width="9.140625" style="1" customWidth="1"/>
    <col min="97" max="97" width="10.140625" style="1" customWidth="1"/>
    <col min="98" max="98" width="24.00390625" style="1" customWidth="1"/>
    <col min="99" max="99" width="13.7109375" style="1" customWidth="1"/>
    <col min="100" max="100" width="13.140625" style="1" customWidth="1"/>
    <col min="101" max="101" width="10.00390625" style="1" customWidth="1"/>
    <col min="102" max="102" width="13.00390625" style="1" customWidth="1"/>
    <col min="103" max="104" width="10.8515625" style="1" customWidth="1"/>
    <col min="105" max="105" width="12.421875" style="1" customWidth="1"/>
    <col min="106" max="106" width="13.421875" style="1" customWidth="1"/>
    <col min="107" max="107" width="11.7109375" style="1" customWidth="1"/>
    <col min="108" max="108" width="11.421875" style="1" customWidth="1"/>
    <col min="109" max="109" width="13.57421875" style="1" customWidth="1"/>
    <col min="110" max="110" width="10.421875" style="1" customWidth="1"/>
    <col min="111" max="111" width="9.8515625" style="1" customWidth="1"/>
    <col min="112" max="112" width="9.140625" style="1" customWidth="1"/>
    <col min="113" max="113" width="10.140625" style="1" customWidth="1"/>
    <col min="114" max="114" width="24.00390625" style="1" customWidth="1"/>
    <col min="115" max="115" width="13.7109375" style="1" customWidth="1"/>
    <col min="116" max="116" width="13.140625" style="1" customWidth="1"/>
    <col min="117" max="117" width="10.00390625" style="1" customWidth="1"/>
    <col min="118" max="118" width="13.00390625" style="1" customWidth="1"/>
    <col min="119" max="120" width="10.8515625" style="1" customWidth="1"/>
    <col min="121" max="121" width="12.421875" style="1" customWidth="1"/>
    <col min="122" max="122" width="13.421875" style="1" customWidth="1"/>
    <col min="123" max="123" width="11.7109375" style="1" customWidth="1"/>
    <col min="124" max="124" width="11.421875" style="1" customWidth="1"/>
    <col min="125" max="125" width="13.57421875" style="1" customWidth="1"/>
    <col min="126" max="126" width="10.421875" style="1" customWidth="1"/>
    <col min="127" max="127" width="9.8515625" style="1" customWidth="1"/>
    <col min="128" max="128" width="9.140625" style="1" customWidth="1"/>
    <col min="129" max="129" width="10.140625" style="1" customWidth="1"/>
    <col min="130" max="130" width="24.00390625" style="1" customWidth="1"/>
    <col min="131" max="131" width="13.7109375" style="1" customWidth="1"/>
    <col min="132" max="132" width="13.140625" style="1" customWidth="1"/>
    <col min="133" max="133" width="10.00390625" style="1" customWidth="1"/>
    <col min="134" max="134" width="13.00390625" style="1" customWidth="1"/>
    <col min="135" max="136" width="10.8515625" style="1" customWidth="1"/>
    <col min="137" max="137" width="12.421875" style="1" customWidth="1"/>
    <col min="138" max="138" width="13.421875" style="1" customWidth="1"/>
    <col min="139" max="139" width="11.7109375" style="1" customWidth="1"/>
    <col min="140" max="140" width="11.421875" style="1" customWidth="1"/>
    <col min="141" max="141" width="13.57421875" style="1" customWidth="1"/>
    <col min="142" max="142" width="10.421875" style="1" customWidth="1"/>
    <col min="143" max="143" width="9.8515625" style="1" customWidth="1"/>
    <col min="144" max="144" width="9.140625" style="1" customWidth="1"/>
    <col min="145" max="145" width="10.140625" style="1" customWidth="1"/>
    <col min="146" max="146" width="24.00390625" style="1" customWidth="1"/>
    <col min="147" max="147" width="13.7109375" style="1" customWidth="1"/>
    <col min="148" max="148" width="13.140625" style="1" customWidth="1"/>
    <col min="149" max="149" width="10.00390625" style="1" customWidth="1"/>
    <col min="150" max="150" width="13.00390625" style="1" customWidth="1"/>
    <col min="151" max="152" width="10.8515625" style="1" customWidth="1"/>
    <col min="153" max="153" width="12.421875" style="1" customWidth="1"/>
    <col min="154" max="154" width="13.421875" style="1" customWidth="1"/>
    <col min="155" max="155" width="11.7109375" style="1" customWidth="1"/>
    <col min="156" max="156" width="11.421875" style="1" customWidth="1"/>
    <col min="157" max="157" width="13.57421875" style="1" customWidth="1"/>
    <col min="158" max="158" width="10.421875" style="1" customWidth="1"/>
    <col min="159" max="159" width="9.8515625" style="1" customWidth="1"/>
    <col min="160" max="160" width="9.140625" style="1" customWidth="1"/>
    <col min="161" max="161" width="10.140625" style="1" customWidth="1"/>
    <col min="162" max="162" width="24.00390625" style="1" customWidth="1"/>
    <col min="163" max="163" width="13.7109375" style="1" customWidth="1"/>
    <col min="164" max="164" width="13.140625" style="1" customWidth="1"/>
    <col min="165" max="165" width="10.00390625" style="1" customWidth="1"/>
    <col min="166" max="166" width="13.00390625" style="1" customWidth="1"/>
    <col min="167" max="168" width="10.8515625" style="1" customWidth="1"/>
    <col min="169" max="169" width="12.421875" style="1" customWidth="1"/>
    <col min="170" max="170" width="13.421875" style="1" customWidth="1"/>
    <col min="171" max="171" width="11.7109375" style="1" customWidth="1"/>
    <col min="172" max="172" width="11.421875" style="1" customWidth="1"/>
    <col min="173" max="173" width="13.57421875" style="1" customWidth="1"/>
    <col min="174" max="174" width="10.421875" style="1" customWidth="1"/>
    <col min="175" max="175" width="9.8515625" style="1" customWidth="1"/>
    <col min="176" max="176" width="9.140625" style="1" customWidth="1"/>
    <col min="177" max="177" width="10.140625" style="1" customWidth="1"/>
    <col min="178" max="178" width="24.00390625" style="1" customWidth="1"/>
    <col min="179" max="179" width="13.7109375" style="1" customWidth="1"/>
    <col min="180" max="180" width="13.140625" style="1" customWidth="1"/>
    <col min="181" max="181" width="10.00390625" style="1" customWidth="1"/>
    <col min="182" max="182" width="13.00390625" style="1" customWidth="1"/>
    <col min="183" max="184" width="10.8515625" style="1" customWidth="1"/>
    <col min="185" max="185" width="12.421875" style="1" customWidth="1"/>
    <col min="186" max="186" width="13.421875" style="1" customWidth="1"/>
    <col min="187" max="187" width="11.7109375" style="1" customWidth="1"/>
    <col min="188" max="188" width="11.421875" style="1" customWidth="1"/>
    <col min="189" max="189" width="13.57421875" style="1" customWidth="1"/>
    <col min="190" max="190" width="10.421875" style="1" customWidth="1"/>
    <col min="191" max="191" width="9.8515625" style="1" customWidth="1"/>
    <col min="192" max="192" width="9.140625" style="1" customWidth="1"/>
    <col min="193" max="193" width="10.140625" style="1" customWidth="1"/>
    <col min="194" max="194" width="24.00390625" style="1" customWidth="1"/>
    <col min="195" max="195" width="13.7109375" style="1" customWidth="1"/>
    <col min="196" max="196" width="13.140625" style="1" customWidth="1"/>
    <col min="197" max="197" width="10.00390625" style="1" customWidth="1"/>
    <col min="198" max="198" width="13.00390625" style="1" customWidth="1"/>
    <col min="199" max="200" width="10.8515625" style="1" customWidth="1"/>
    <col min="201" max="201" width="12.421875" style="1" customWidth="1"/>
    <col min="202" max="202" width="13.421875" style="1" customWidth="1"/>
    <col min="203" max="203" width="11.7109375" style="1" customWidth="1"/>
    <col min="204" max="204" width="11.421875" style="1" customWidth="1"/>
    <col min="205" max="205" width="13.57421875" style="1" customWidth="1"/>
    <col min="206" max="206" width="10.421875" style="1" customWidth="1"/>
    <col min="207" max="207" width="9.8515625" style="1" customWidth="1"/>
    <col min="208" max="208" width="9.140625" style="1" customWidth="1"/>
    <col min="209" max="209" width="10.140625" style="1" customWidth="1"/>
    <col min="210" max="210" width="24.00390625" style="1" customWidth="1"/>
    <col min="211" max="211" width="13.7109375" style="1" customWidth="1"/>
    <col min="212" max="212" width="13.140625" style="1" customWidth="1"/>
    <col min="213" max="213" width="10.00390625" style="1" customWidth="1"/>
    <col min="214" max="214" width="13.00390625" style="1" customWidth="1"/>
    <col min="215" max="216" width="10.8515625" style="1" customWidth="1"/>
    <col min="217" max="217" width="12.421875" style="1" customWidth="1"/>
    <col min="218" max="218" width="13.421875" style="1" customWidth="1"/>
    <col min="219" max="219" width="11.7109375" style="1" customWidth="1"/>
    <col min="220" max="220" width="11.421875" style="1" customWidth="1"/>
    <col min="221" max="221" width="13.57421875" style="1" customWidth="1"/>
    <col min="222" max="222" width="10.421875" style="1" customWidth="1"/>
    <col min="223" max="223" width="9.8515625" style="1" customWidth="1"/>
    <col min="224" max="224" width="9.140625" style="1" customWidth="1"/>
    <col min="225" max="225" width="10.140625" style="1" customWidth="1"/>
    <col min="226" max="226" width="24.00390625" style="1" customWidth="1"/>
    <col min="227" max="227" width="13.7109375" style="1" customWidth="1"/>
    <col min="228" max="228" width="13.140625" style="1" customWidth="1"/>
    <col min="229" max="229" width="10.00390625" style="1" customWidth="1"/>
    <col min="230" max="230" width="13.00390625" style="1" customWidth="1"/>
    <col min="231" max="232" width="10.8515625" style="1" customWidth="1"/>
    <col min="233" max="233" width="12.421875" style="1" customWidth="1"/>
    <col min="234" max="234" width="13.421875" style="1" customWidth="1"/>
    <col min="235" max="235" width="11.7109375" style="1" customWidth="1"/>
    <col min="236" max="236" width="11.421875" style="1" customWidth="1"/>
    <col min="237" max="237" width="13.57421875" style="1" customWidth="1"/>
    <col min="238" max="238" width="10.421875" style="1" customWidth="1"/>
    <col min="239" max="239" width="9.8515625" style="1" customWidth="1"/>
    <col min="240" max="240" width="9.140625" style="1" customWidth="1"/>
    <col min="241" max="241" width="10.140625" style="1" customWidth="1"/>
    <col min="242" max="242" width="24.00390625" style="1" customWidth="1"/>
    <col min="243" max="243" width="13.7109375" style="1" customWidth="1"/>
    <col min="244" max="244" width="13.140625" style="1" customWidth="1"/>
    <col min="245" max="245" width="10.00390625" style="1" customWidth="1"/>
    <col min="246" max="246" width="13.00390625" style="1" customWidth="1"/>
    <col min="247" max="248" width="10.8515625" style="1" customWidth="1"/>
    <col min="249" max="249" width="12.421875" style="1" customWidth="1"/>
    <col min="250" max="250" width="13.421875" style="1" customWidth="1"/>
    <col min="251" max="251" width="11.7109375" style="1" customWidth="1"/>
    <col min="252" max="252" width="11.421875" style="1" customWidth="1"/>
    <col min="253" max="253" width="13.57421875" style="1" customWidth="1"/>
    <col min="254" max="254" width="10.421875" style="1" customWidth="1"/>
    <col min="255" max="255" width="9.8515625" style="1" customWidth="1"/>
    <col min="256" max="16384" width="9.140625" style="1" customWidth="1"/>
  </cols>
  <sheetData>
    <row r="1" spans="1:6" ht="18">
      <c r="A1" s="54" t="s">
        <v>64</v>
      </c>
      <c r="B1" s="54"/>
      <c r="C1" s="54"/>
      <c r="D1" s="54"/>
      <c r="E1" s="54"/>
      <c r="F1" s="54"/>
    </row>
    <row r="2" spans="1:6" ht="12.75">
      <c r="A2" s="55" t="s">
        <v>59</v>
      </c>
      <c r="B2" s="55"/>
      <c r="C2" s="55"/>
      <c r="D2" s="56" t="s">
        <v>58</v>
      </c>
      <c r="E2" s="56"/>
      <c r="F2" s="56"/>
    </row>
    <row r="3" spans="1:6" ht="12.75">
      <c r="A3" s="55" t="s">
        <v>60</v>
      </c>
      <c r="B3" s="55"/>
      <c r="C3" s="55"/>
      <c r="D3" s="43">
        <v>-19</v>
      </c>
      <c r="E3" s="43">
        <v>39</v>
      </c>
      <c r="F3" s="43">
        <v>25.56</v>
      </c>
    </row>
    <row r="4" spans="1:6" ht="12.75">
      <c r="A4" s="55" t="s">
        <v>61</v>
      </c>
      <c r="B4" s="55"/>
      <c r="C4" s="55"/>
      <c r="D4" s="43">
        <v>-38</v>
      </c>
      <c r="E4" s="43">
        <v>48</v>
      </c>
      <c r="F4" s="43">
        <v>4.49</v>
      </c>
    </row>
    <row r="5" spans="1:6" ht="12.75">
      <c r="A5" s="55" t="s">
        <v>62</v>
      </c>
      <c r="B5" s="55"/>
      <c r="C5" s="55"/>
      <c r="D5" s="56">
        <v>900</v>
      </c>
      <c r="E5" s="56"/>
      <c r="F5" s="56"/>
    </row>
    <row r="6" spans="1:6" ht="30" customHeight="1">
      <c r="A6" s="57" t="s">
        <v>63</v>
      </c>
      <c r="B6" s="58"/>
      <c r="C6" s="58"/>
      <c r="D6" s="56">
        <v>900</v>
      </c>
      <c r="E6" s="56"/>
      <c r="F6" s="56"/>
    </row>
    <row r="9" ht="12.75">
      <c r="A9" s="1" t="s">
        <v>0</v>
      </c>
    </row>
    <row r="10" spans="1:12" ht="18">
      <c r="A10" s="2"/>
      <c r="B10" s="50" t="s">
        <v>1</v>
      </c>
      <c r="C10" s="51"/>
      <c r="D10" s="51"/>
      <c r="E10" s="51"/>
      <c r="F10" s="51"/>
      <c r="G10" s="52"/>
      <c r="H10" s="53" t="s">
        <v>2</v>
      </c>
      <c r="I10" s="53"/>
      <c r="J10" s="53"/>
      <c r="K10" s="53"/>
      <c r="L10" s="53"/>
    </row>
    <row r="11" spans="1:12" ht="25.5">
      <c r="A11" s="44" t="s">
        <v>3</v>
      </c>
      <c r="B11" s="4" t="s">
        <v>4</v>
      </c>
      <c r="C11" s="44" t="s">
        <v>5</v>
      </c>
      <c r="D11" s="44"/>
      <c r="E11" s="4" t="s">
        <v>6</v>
      </c>
      <c r="F11" s="3" t="s">
        <v>7</v>
      </c>
      <c r="G11" s="4" t="s">
        <v>8</v>
      </c>
      <c r="H11" s="5" t="s">
        <v>9</v>
      </c>
      <c r="I11" s="44" t="s">
        <v>5</v>
      </c>
      <c r="J11" s="44"/>
      <c r="K11" s="3" t="s">
        <v>7</v>
      </c>
      <c r="L11" s="4" t="s">
        <v>10</v>
      </c>
    </row>
    <row r="12" spans="1:12" ht="12.75">
      <c r="A12" s="44"/>
      <c r="B12" s="3" t="s">
        <v>11</v>
      </c>
      <c r="C12" s="3" t="s">
        <v>12</v>
      </c>
      <c r="D12" s="3" t="s">
        <v>13</v>
      </c>
      <c r="E12" s="3" t="s">
        <v>14</v>
      </c>
      <c r="F12" s="3" t="s">
        <v>15</v>
      </c>
      <c r="G12" s="3" t="s">
        <v>16</v>
      </c>
      <c r="H12" s="3" t="s">
        <v>11</v>
      </c>
      <c r="I12" s="3" t="s">
        <v>12</v>
      </c>
      <c r="J12" s="3" t="s">
        <v>13</v>
      </c>
      <c r="K12" s="3" t="s">
        <v>15</v>
      </c>
      <c r="L12" s="3" t="s">
        <v>16</v>
      </c>
    </row>
    <row r="13" spans="1:17" ht="12.75" customHeight="1">
      <c r="A13" s="6" t="s">
        <v>17</v>
      </c>
      <c r="B13" s="30">
        <v>18.75</v>
      </c>
      <c r="C13" s="7">
        <v>0</v>
      </c>
      <c r="D13" s="7">
        <v>900</v>
      </c>
      <c r="E13" s="8">
        <f>D13-C13</f>
        <v>900</v>
      </c>
      <c r="F13" s="10"/>
      <c r="G13" s="9"/>
      <c r="H13" s="30">
        <v>18.75</v>
      </c>
      <c r="I13" s="9">
        <v>0</v>
      </c>
      <c r="J13" s="9">
        <v>920</v>
      </c>
      <c r="K13" s="10">
        <f>((((H13-Q13)*0.0254)^2)*PI())/4</f>
        <v>0.17813934812021404</v>
      </c>
      <c r="L13" s="7">
        <f>K13*E13</f>
        <v>160.32541330819262</v>
      </c>
      <c r="Q13" s="1">
        <v>0</v>
      </c>
    </row>
    <row r="14" spans="1:17" ht="12.75">
      <c r="A14" s="11" t="s">
        <v>18</v>
      </c>
      <c r="B14" s="31">
        <v>36</v>
      </c>
      <c r="C14" s="8">
        <v>900</v>
      </c>
      <c r="D14" s="8">
        <v>924</v>
      </c>
      <c r="E14" s="8">
        <f>D14-C14</f>
        <v>24</v>
      </c>
      <c r="F14" s="10">
        <f>(((B14*0.0254)^2)*PI())/4</f>
        <v>0.656692892910357</v>
      </c>
      <c r="G14" s="12">
        <f>E14*F14</f>
        <v>15.760629429848569</v>
      </c>
      <c r="H14" s="31">
        <v>36</v>
      </c>
      <c r="I14" s="8">
        <f>J13</f>
        <v>920</v>
      </c>
      <c r="J14" s="8">
        <v>944</v>
      </c>
      <c r="K14" s="10">
        <f>((((H14-Q14)*0.0254)^2)*PI())/4</f>
        <v>0.5686524684171669</v>
      </c>
      <c r="L14" s="7">
        <f>K14*E14</f>
        <v>13.647659242012004</v>
      </c>
      <c r="Q14" s="1">
        <f>1.25*2</f>
        <v>2.5</v>
      </c>
    </row>
    <row r="15" spans="1:17" ht="12.75">
      <c r="A15" s="11" t="s">
        <v>19</v>
      </c>
      <c r="B15" s="31">
        <v>26</v>
      </c>
      <c r="C15" s="8">
        <v>924</v>
      </c>
      <c r="D15" s="8">
        <v>1310</v>
      </c>
      <c r="E15" s="8">
        <f>D15-C15</f>
        <v>386</v>
      </c>
      <c r="F15" s="10">
        <f>(((B15*0.0254)^2)*PI())/4</f>
        <v>0.34253425586990843</v>
      </c>
      <c r="G15" s="12">
        <f>E15*F15</f>
        <v>132.21822276578465</v>
      </c>
      <c r="H15" s="36">
        <v>20</v>
      </c>
      <c r="I15" s="8">
        <f>J14</f>
        <v>944</v>
      </c>
      <c r="J15" s="8">
        <f>D15-10</f>
        <v>1300</v>
      </c>
      <c r="K15" s="10">
        <f>((((H15-Q15)*0.0254)^2)*PI())/4</f>
        <v>0.17813934812021404</v>
      </c>
      <c r="L15" s="7">
        <f>K15*E15</f>
        <v>68.76178837440261</v>
      </c>
      <c r="Q15" s="1">
        <f>0.625*2</f>
        <v>1.25</v>
      </c>
    </row>
    <row r="16" spans="1:17" ht="12.75">
      <c r="A16" s="11" t="s">
        <v>20</v>
      </c>
      <c r="B16" s="31">
        <v>17.5</v>
      </c>
      <c r="C16" s="8">
        <v>1310</v>
      </c>
      <c r="D16" s="8">
        <v>2750</v>
      </c>
      <c r="E16" s="8">
        <f>D16-C16</f>
        <v>1440</v>
      </c>
      <c r="F16" s="10">
        <f>(((B16*0.0254)^2)*PI())/4</f>
        <v>0.1551791654736087</v>
      </c>
      <c r="G16" s="12">
        <f>E16*F16</f>
        <v>223.4579982819965</v>
      </c>
      <c r="H16" s="36">
        <v>13.375</v>
      </c>
      <c r="I16" s="8">
        <f>J15</f>
        <v>1300</v>
      </c>
      <c r="J16" s="8">
        <f>D16-10</f>
        <v>2740</v>
      </c>
      <c r="K16" s="10">
        <f>((((H16-Q16)*0.0254)^2)*PI())/4</f>
        <v>0.07724674901681429</v>
      </c>
      <c r="L16" s="7">
        <f>K16*E16</f>
        <v>111.23531858421258</v>
      </c>
      <c r="Q16" s="1">
        <f>0.514*2</f>
        <v>1.028</v>
      </c>
    </row>
    <row r="17" spans="1:17" ht="12.75">
      <c r="A17" s="11" t="s">
        <v>21</v>
      </c>
      <c r="B17" s="31">
        <v>12.25</v>
      </c>
      <c r="C17" s="8">
        <v>2750</v>
      </c>
      <c r="D17" s="8">
        <v>5410</v>
      </c>
      <c r="E17" s="8">
        <f>D17-C17</f>
        <v>2660</v>
      </c>
      <c r="F17" s="10">
        <f>(((B17*0.0254)^2)*PI())/4</f>
        <v>0.07603779108206825</v>
      </c>
      <c r="G17" s="12">
        <f>E17*F17</f>
        <v>202.26052427830155</v>
      </c>
      <c r="H17" s="36">
        <v>9.625</v>
      </c>
      <c r="I17" s="8">
        <f>J16</f>
        <v>2740</v>
      </c>
      <c r="J17" s="8">
        <f>D17-10</f>
        <v>5400</v>
      </c>
      <c r="K17" s="10">
        <f>((((H17-Q17)*0.0254)^2)*PI())/4</f>
        <v>0.03691172703151911</v>
      </c>
      <c r="L17" s="7">
        <f>K17*E17</f>
        <v>98.18519390384084</v>
      </c>
      <c r="Q17" s="1">
        <f>0.545*2</f>
        <v>1.09</v>
      </c>
    </row>
    <row r="18" ht="12.75">
      <c r="B18" s="32"/>
    </row>
    <row r="19" spans="1:2" ht="12.75">
      <c r="A19" s="1" t="s">
        <v>22</v>
      </c>
      <c r="B19" s="32"/>
    </row>
    <row r="20" spans="1:9" ht="38.25">
      <c r="A20" s="44" t="s">
        <v>3</v>
      </c>
      <c r="B20" s="33" t="s">
        <v>4</v>
      </c>
      <c r="C20" s="4" t="s">
        <v>23</v>
      </c>
      <c r="D20" s="13" t="s">
        <v>24</v>
      </c>
      <c r="E20" s="4" t="s">
        <v>6</v>
      </c>
      <c r="F20" s="3" t="s">
        <v>7</v>
      </c>
      <c r="G20" s="14" t="s">
        <v>25</v>
      </c>
      <c r="H20" s="14" t="s">
        <v>26</v>
      </c>
      <c r="I20" s="4" t="s">
        <v>27</v>
      </c>
    </row>
    <row r="21" spans="1:9" ht="12.75">
      <c r="A21" s="44"/>
      <c r="B21" s="34" t="s">
        <v>11</v>
      </c>
      <c r="C21" s="3" t="s">
        <v>11</v>
      </c>
      <c r="D21" s="3" t="s">
        <v>14</v>
      </c>
      <c r="E21" s="3" t="s">
        <v>14</v>
      </c>
      <c r="F21" s="3" t="s">
        <v>15</v>
      </c>
      <c r="G21" s="15" t="s">
        <v>28</v>
      </c>
      <c r="H21" s="15" t="s">
        <v>16</v>
      </c>
      <c r="I21" s="3" t="s">
        <v>16</v>
      </c>
    </row>
    <row r="22" spans="1:9" ht="12.75">
      <c r="A22" s="11" t="s">
        <v>18</v>
      </c>
      <c r="B22" s="35">
        <f>B14</f>
        <v>36</v>
      </c>
      <c r="C22" s="16">
        <v>36</v>
      </c>
      <c r="D22" s="8">
        <f>D14</f>
        <v>924</v>
      </c>
      <c r="E22" s="8">
        <f>E14</f>
        <v>24</v>
      </c>
      <c r="F22" s="10">
        <f>(((C22*0.0254)^2)*PI())/4</f>
        <v>0.656692892910357</v>
      </c>
      <c r="G22" s="17">
        <v>0</v>
      </c>
      <c r="H22" s="38">
        <f>G14*2</f>
        <v>31.521258859697138</v>
      </c>
      <c r="I22" s="38">
        <f>H22</f>
        <v>31.521258859697138</v>
      </c>
    </row>
    <row r="23" spans="1:9" ht="12.75">
      <c r="A23" s="11" t="s">
        <v>19</v>
      </c>
      <c r="B23" s="35">
        <f>B15</f>
        <v>26</v>
      </c>
      <c r="C23" s="18">
        <v>31.857142857142858</v>
      </c>
      <c r="D23" s="8">
        <f aca="true" t="shared" si="0" ref="D23:E25">D15</f>
        <v>1310</v>
      </c>
      <c r="E23" s="8">
        <f t="shared" si="0"/>
        <v>386</v>
      </c>
      <c r="F23" s="10">
        <f>(((C23*0.0254)^2)*PI())/4</f>
        <v>0.5142460454701931</v>
      </c>
      <c r="G23" s="17">
        <v>0</v>
      </c>
      <c r="H23" s="38">
        <f>G15*2</f>
        <v>264.4364455315693</v>
      </c>
      <c r="I23" s="38">
        <f>H23</f>
        <v>264.4364455315693</v>
      </c>
    </row>
    <row r="24" spans="1:9" ht="12.75">
      <c r="A24" s="11" t="s">
        <v>20</v>
      </c>
      <c r="B24" s="35">
        <f>B16</f>
        <v>17.5</v>
      </c>
      <c r="C24" s="18">
        <v>19.142857142857142</v>
      </c>
      <c r="D24" s="8">
        <f t="shared" si="0"/>
        <v>2750</v>
      </c>
      <c r="E24" s="8">
        <f t="shared" si="0"/>
        <v>1440</v>
      </c>
      <c r="F24" s="10">
        <f>(((C24*0.0254)^2)*PI())/4</f>
        <v>0.18568243866682996</v>
      </c>
      <c r="G24" s="17">
        <v>0</v>
      </c>
      <c r="H24" s="38">
        <f>G16*2</f>
        <v>446.915996563993</v>
      </c>
      <c r="I24" s="38">
        <f>H24</f>
        <v>446.915996563993</v>
      </c>
    </row>
    <row r="25" spans="1:9" ht="12.75">
      <c r="A25" s="11" t="s">
        <v>21</v>
      </c>
      <c r="B25" s="35">
        <f>B17</f>
        <v>12.25</v>
      </c>
      <c r="C25" s="18">
        <v>13.428571428571429</v>
      </c>
      <c r="D25" s="8">
        <f t="shared" si="0"/>
        <v>5410</v>
      </c>
      <c r="E25" s="8">
        <f t="shared" si="0"/>
        <v>2660</v>
      </c>
      <c r="F25" s="10">
        <f>(((C25*0.0254)^2)*PI())/4</f>
        <v>0.09137280174092835</v>
      </c>
      <c r="G25" s="17">
        <v>0</v>
      </c>
      <c r="H25" s="38">
        <f>G17*2</f>
        <v>404.5210485566031</v>
      </c>
      <c r="I25" s="38">
        <f>H25</f>
        <v>404.5210485566031</v>
      </c>
    </row>
    <row r="26" spans="1:6" ht="12.75">
      <c r="A26" s="19"/>
      <c r="B26" s="19"/>
      <c r="C26" s="19"/>
      <c r="D26" s="20"/>
      <c r="E26" s="20"/>
      <c r="F26" s="20"/>
    </row>
    <row r="27" spans="2:6" ht="12.75">
      <c r="B27" s="19"/>
      <c r="C27" s="19"/>
      <c r="D27" s="20"/>
      <c r="E27" s="20"/>
      <c r="F27" s="20"/>
    </row>
    <row r="28" spans="1:15" ht="18">
      <c r="A28" s="1" t="s">
        <v>29</v>
      </c>
      <c r="B28" s="21"/>
      <c r="C28" s="22"/>
      <c r="D28" s="23"/>
      <c r="E28" s="23"/>
      <c r="F28" s="45" t="s">
        <v>30</v>
      </c>
      <c r="G28" s="46"/>
      <c r="H28" s="46"/>
      <c r="I28" s="46"/>
      <c r="J28" s="46"/>
      <c r="K28" s="46"/>
      <c r="L28" s="46"/>
      <c r="M28" s="46"/>
      <c r="N28" s="46"/>
      <c r="O28" s="47"/>
    </row>
    <row r="29" spans="1:15" ht="35.25" customHeight="1">
      <c r="A29" s="48" t="s">
        <v>31</v>
      </c>
      <c r="B29" s="48"/>
      <c r="C29" s="14" t="s">
        <v>23</v>
      </c>
      <c r="D29" s="44" t="s">
        <v>5</v>
      </c>
      <c r="E29" s="44"/>
      <c r="F29" s="49" t="s">
        <v>32</v>
      </c>
      <c r="G29" s="49" t="s">
        <v>33</v>
      </c>
      <c r="H29" s="49"/>
      <c r="I29" s="49" t="s">
        <v>34</v>
      </c>
      <c r="J29" s="49"/>
      <c r="K29" s="49"/>
      <c r="L29" s="49" t="s">
        <v>35</v>
      </c>
      <c r="M29" s="49"/>
      <c r="N29" s="49" t="s">
        <v>36</v>
      </c>
      <c r="O29" s="49"/>
    </row>
    <row r="30" spans="1:15" ht="35.25" customHeight="1">
      <c r="A30" s="48"/>
      <c r="B30" s="48"/>
      <c r="C30" s="15" t="s">
        <v>11</v>
      </c>
      <c r="D30" s="3" t="s">
        <v>37</v>
      </c>
      <c r="E30" s="3" t="s">
        <v>13</v>
      </c>
      <c r="F30" s="49"/>
      <c r="G30" s="4" t="s">
        <v>38</v>
      </c>
      <c r="H30" s="4" t="s">
        <v>39</v>
      </c>
      <c r="I30" s="4" t="s">
        <v>40</v>
      </c>
      <c r="J30" s="4" t="s">
        <v>41</v>
      </c>
      <c r="K30" s="4" t="s">
        <v>42</v>
      </c>
      <c r="L30" s="4" t="s">
        <v>43</v>
      </c>
      <c r="M30" s="4" t="s">
        <v>44</v>
      </c>
      <c r="N30" s="4" t="s">
        <v>16</v>
      </c>
      <c r="O30" s="4" t="s">
        <v>45</v>
      </c>
    </row>
    <row r="31" spans="1:16" ht="12.75">
      <c r="A31" s="24" t="s">
        <v>18</v>
      </c>
      <c r="B31" s="25" t="s">
        <v>46</v>
      </c>
      <c r="C31" s="18">
        <f>C22</f>
        <v>36</v>
      </c>
      <c r="D31" s="8">
        <f aca="true" t="shared" si="1" ref="D31:E34">C14</f>
        <v>900</v>
      </c>
      <c r="E31" s="8">
        <f t="shared" si="1"/>
        <v>924</v>
      </c>
      <c r="F31" s="37">
        <v>208</v>
      </c>
      <c r="G31" s="40">
        <v>0</v>
      </c>
      <c r="H31" s="40">
        <v>0</v>
      </c>
      <c r="I31" s="40">
        <v>0</v>
      </c>
      <c r="J31" s="39">
        <f>F31-I31</f>
        <v>208</v>
      </c>
      <c r="K31" s="40">
        <v>0</v>
      </c>
      <c r="L31" s="40">
        <f>N31</f>
        <v>208</v>
      </c>
      <c r="M31" s="40">
        <v>0</v>
      </c>
      <c r="N31" s="40">
        <f>F31</f>
        <v>208</v>
      </c>
      <c r="O31" s="42">
        <v>1</v>
      </c>
      <c r="P31" s="26"/>
    </row>
    <row r="32" spans="1:16" ht="12.75">
      <c r="A32" s="24" t="s">
        <v>19</v>
      </c>
      <c r="B32" s="27" t="s">
        <v>47</v>
      </c>
      <c r="C32" s="18">
        <f>C23</f>
        <v>31.857142857142858</v>
      </c>
      <c r="D32" s="8">
        <f t="shared" si="1"/>
        <v>924</v>
      </c>
      <c r="E32" s="8">
        <f t="shared" si="1"/>
        <v>1310</v>
      </c>
      <c r="F32" s="37">
        <v>965</v>
      </c>
      <c r="G32" s="40">
        <v>0</v>
      </c>
      <c r="H32" s="40">
        <v>0</v>
      </c>
      <c r="I32" s="40">
        <v>0</v>
      </c>
      <c r="J32" s="39">
        <f>F32-I32</f>
        <v>965</v>
      </c>
      <c r="K32" s="40">
        <v>0</v>
      </c>
      <c r="L32" s="40">
        <f>N32</f>
        <v>965</v>
      </c>
      <c r="M32" s="40">
        <v>0</v>
      </c>
      <c r="N32" s="40">
        <f>F32</f>
        <v>965</v>
      </c>
      <c r="O32" s="42">
        <v>1</v>
      </c>
      <c r="P32" s="26"/>
    </row>
    <row r="33" spans="1:16" ht="12.75">
      <c r="A33" s="24" t="s">
        <v>20</v>
      </c>
      <c r="B33" s="27" t="s">
        <v>56</v>
      </c>
      <c r="C33" s="18">
        <f>C24</f>
        <v>19.142857142857142</v>
      </c>
      <c r="D33" s="8">
        <f t="shared" si="1"/>
        <v>1310</v>
      </c>
      <c r="E33" s="8">
        <f t="shared" si="1"/>
        <v>2750</v>
      </c>
      <c r="F33" s="37">
        <v>1564</v>
      </c>
      <c r="G33" s="40">
        <v>0</v>
      </c>
      <c r="H33" s="41">
        <v>113</v>
      </c>
      <c r="I33" s="40">
        <v>0</v>
      </c>
      <c r="J33" s="39">
        <f>F33-I33</f>
        <v>1564</v>
      </c>
      <c r="K33" s="40">
        <v>0</v>
      </c>
      <c r="L33" s="40">
        <f>N33</f>
        <v>113</v>
      </c>
      <c r="M33" s="40">
        <v>0</v>
      </c>
      <c r="N33" s="40">
        <f>H33</f>
        <v>113</v>
      </c>
      <c r="O33" s="42">
        <v>0.25</v>
      </c>
      <c r="P33" s="26"/>
    </row>
    <row r="34" spans="1:16" ht="12.75">
      <c r="A34" s="24" t="s">
        <v>21</v>
      </c>
      <c r="B34" s="27" t="s">
        <v>57</v>
      </c>
      <c r="C34" s="18">
        <f>C25</f>
        <v>13.428571428571429</v>
      </c>
      <c r="D34" s="8">
        <f t="shared" si="1"/>
        <v>2750</v>
      </c>
      <c r="E34" s="8">
        <f t="shared" si="1"/>
        <v>5410</v>
      </c>
      <c r="F34" s="37">
        <v>1163</v>
      </c>
      <c r="G34" s="40">
        <v>0</v>
      </c>
      <c r="H34" s="41">
        <v>102</v>
      </c>
      <c r="I34" s="40">
        <v>455</v>
      </c>
      <c r="J34" s="39">
        <f>F34-I34</f>
        <v>708</v>
      </c>
      <c r="K34" s="40">
        <v>0</v>
      </c>
      <c r="L34" s="40">
        <v>1163</v>
      </c>
      <c r="M34" s="40">
        <v>0</v>
      </c>
      <c r="N34" s="40">
        <f>H34</f>
        <v>102</v>
      </c>
      <c r="O34" s="42">
        <v>0.25</v>
      </c>
      <c r="P34" s="26"/>
    </row>
    <row r="35" spans="1:15" ht="12.75">
      <c r="A35" s="1" t="s">
        <v>48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15" ht="12.75">
      <c r="A36" s="1" t="s">
        <v>49</v>
      </c>
      <c r="D36" s="28"/>
      <c r="E36" s="28"/>
      <c r="F36" s="28"/>
      <c r="G36" s="28"/>
      <c r="H36" s="28"/>
      <c r="I36" s="28"/>
      <c r="J36" s="29"/>
      <c r="K36" s="28"/>
      <c r="L36" s="28"/>
      <c r="M36" s="28"/>
      <c r="N36" s="28"/>
      <c r="O36" s="28"/>
    </row>
    <row r="37" spans="1:15" ht="12.75">
      <c r="A37" s="1" t="s">
        <v>50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ht="12.75">
      <c r="A38" s="1" t="s">
        <v>51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ht="12.75">
      <c r="A39" s="1" t="s">
        <v>52</v>
      </c>
    </row>
    <row r="40" ht="12.75">
      <c r="A40" s="1" t="s">
        <v>53</v>
      </c>
    </row>
    <row r="41" ht="12.75">
      <c r="A41" s="1" t="s">
        <v>54</v>
      </c>
    </row>
    <row r="42" ht="12.75">
      <c r="A42" s="1" t="s">
        <v>55</v>
      </c>
    </row>
  </sheetData>
  <mergeCells count="23">
    <mergeCell ref="A4:C4"/>
    <mergeCell ref="A5:C5"/>
    <mergeCell ref="D5:F5"/>
    <mergeCell ref="A6:C6"/>
    <mergeCell ref="D6:F6"/>
    <mergeCell ref="A1:F1"/>
    <mergeCell ref="A2:C2"/>
    <mergeCell ref="D2:F2"/>
    <mergeCell ref="A3:C3"/>
    <mergeCell ref="B10:G10"/>
    <mergeCell ref="H10:L10"/>
    <mergeCell ref="A11:A12"/>
    <mergeCell ref="C11:D11"/>
    <mergeCell ref="I11:J11"/>
    <mergeCell ref="A20:A21"/>
    <mergeCell ref="F28:O28"/>
    <mergeCell ref="A29:B30"/>
    <mergeCell ref="D29:E29"/>
    <mergeCell ref="F29:F30"/>
    <mergeCell ref="G29:H29"/>
    <mergeCell ref="I29:K29"/>
    <mergeCell ref="L29:M29"/>
    <mergeCell ref="N29:O29"/>
  </mergeCells>
  <printOptions horizontalCentered="1"/>
  <pageMargins left="0.75" right="0.75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 &amp; 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luiz.henrique</dc:creator>
  <cp:keywords/>
  <dc:description/>
  <cp:lastModifiedBy>Pereira</cp:lastModifiedBy>
  <cp:lastPrinted>2009-08-21T17:35:14Z</cp:lastPrinted>
  <dcterms:created xsi:type="dcterms:W3CDTF">2009-08-20T19:48:18Z</dcterms:created>
  <dcterms:modified xsi:type="dcterms:W3CDTF">2009-08-21T18:25:46Z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