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61" windowWidth="11355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<sst xmlns="http://schemas.openxmlformats.org/spreadsheetml/2006/main" count="102" uniqueCount="48">
  <si>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Poço aberto</t>
  </si>
  <si>
    <t xml:space="preserve">Fase </t>
  </si>
  <si>
    <t>Diâmetro</t>
  </si>
  <si>
    <t>I</t>
  </si>
  <si>
    <t>II</t>
  </si>
  <si>
    <t>III</t>
  </si>
  <si>
    <t>FLUIDO DE PERFURAÇÃO SINTÉTICO</t>
  </si>
  <si>
    <t>Fabricada</t>
  </si>
  <si>
    <t>Perdida</t>
  </si>
  <si>
    <t>Recebida</t>
  </si>
  <si>
    <t>Descartada</t>
  </si>
  <si>
    <t>Aderida ao cascalho</t>
  </si>
  <si>
    <t>Formação</t>
  </si>
  <si>
    <t>Superfície</t>
  </si>
  <si>
    <t>Fase anterior</t>
  </si>
  <si>
    <t>Tanque de embarcação</t>
  </si>
  <si>
    <t>Mar</t>
  </si>
  <si>
    <t>Embarcação</t>
  </si>
  <si>
    <t>%</t>
  </si>
  <si>
    <t>-</t>
  </si>
  <si>
    <t>VOLUMETRIA DE CASCALHO</t>
  </si>
  <si>
    <t>Profundidade em relação ao nível do mar (m)</t>
  </si>
  <si>
    <t>Volume do riser (LA*Capacidade/6,29) m3</t>
  </si>
  <si>
    <t>inicial</t>
  </si>
  <si>
    <t>final</t>
  </si>
  <si>
    <t>RISER bbl/m</t>
  </si>
  <si>
    <t>FLUIDO DE PERFURAÇÃO AQUOSO</t>
  </si>
  <si>
    <t>Extensão da fase (m)</t>
  </si>
  <si>
    <t>Capacidade NOMINAL (m3/m)</t>
  </si>
  <si>
    <t>Volume de fluido por fase (m³)</t>
  </si>
  <si>
    <t>Volumetria estimada (m³)</t>
  </si>
  <si>
    <t>(m3)</t>
  </si>
  <si>
    <t>Aderido ao cascalho</t>
  </si>
  <si>
    <t>OBS: PREENCHER SOMENTE OS CAMPOS EM AMARELO</t>
  </si>
  <si>
    <t>VOLUMETRIAS DE POÇO ABERTO</t>
  </si>
  <si>
    <t>Diâmetro da broca (")</t>
  </si>
  <si>
    <t>Volume de cascalho descartado (m³)</t>
  </si>
  <si>
    <t>Diâmetro do furo com fator de alargamento (")</t>
  </si>
  <si>
    <t>Volume de cascalho gerado 
(m³)</t>
  </si>
  <si>
    <t>Inclinação 
(º)</t>
  </si>
  <si>
    <t>Fase</t>
  </si>
  <si>
    <t>Fase/ Fluido</t>
  </si>
  <si>
    <t>Extensão da fase 
(m)</t>
  </si>
  <si>
    <t>Volumetria NOMINAL estimada (m³)</t>
  </si>
  <si>
    <t>Volume de cascalho descartado com fator de empolamento (m3)</t>
  </si>
  <si>
    <t>I / FLUIDO DE PERFURAÇÃO DE BASE AQUOSA ARGILOSO</t>
  </si>
  <si>
    <t>II / FLUIDO DE PERFURAÇÃO DE BASE AQUOSA ARGILOSO</t>
  </si>
  <si>
    <t>III / FLUIDO DE PERFURAÇÃO DE BASE NÃO AQUOSA HIDROCARBÔNICA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</si>
</sst>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"/>
    <numFmt numFmtId="183" formatCode="0.0"/>
    <numFmt numFmtId="184" formatCode="0.0000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3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0" workbookViewId="0" topLeftCell="A1">
      <selection activeCell="M19" sqref="M19"/>
    </sheetView>
  </sheetViews>
  <sheetFormatPr defaultColWidth="8.8515625" defaultRowHeight="12.75"/>
  <cols>
    <col min="1" max="1" width="19.7109375" style="3" customWidth="1"/>
    <col min="2" max="2" width="16.57421875" style="3" customWidth="1"/>
    <col min="3" max="4" width="11.140625" style="3" customWidth="1"/>
    <col min="5" max="6" width="10.7109375" style="3" customWidth="1"/>
    <col min="7" max="8" width="16.7109375" style="3" customWidth="1"/>
    <col min="9" max="9" width="14.28125" style="3" customWidth="1"/>
    <col min="10" max="10" width="14.00390625" style="3" customWidth="1"/>
    <col min="11" max="11" width="14.7109375" style="3" customWidth="1"/>
    <col min="12" max="12" width="12.7109375" style="3" customWidth="1"/>
    <col min="13" max="13" width="11.7109375" style="3" customWidth="1"/>
    <col min="14" max="14" width="15.00390625" style="3" customWidth="1"/>
    <col min="15" max="15" width="12.7109375" style="3" customWidth="1"/>
    <col min="16" max="16384" width="8.8515625" style="3" customWidth="1"/>
  </cols>
  <sheetData>
    <row r="1" spans="1:16" ht="24" customHeight="1">
      <c r="A1" s="20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customHeight="1">
      <c r="A2" s="53" t="s">
        <v>0</v>
      </c>
      <c r="B2" s="53"/>
      <c r="C2" s="53"/>
      <c r="D2" s="53"/>
      <c r="E2" s="53"/>
      <c r="F2" s="53"/>
      <c r="G2" s="53"/>
      <c r="H2" s="53"/>
      <c r="I2" s="54"/>
      <c r="J2" s="54"/>
      <c r="K2" s="54"/>
      <c r="L2" s="54"/>
      <c r="M2" s="1"/>
      <c r="N2" s="1"/>
      <c r="O2" s="1"/>
      <c r="P2" s="1"/>
    </row>
    <row r="3" spans="1:16" ht="63.75" customHeight="1">
      <c r="A3" s="46" t="s">
        <v>1</v>
      </c>
      <c r="B3" s="46" t="s">
        <v>2</v>
      </c>
      <c r="C3" s="46" t="s">
        <v>21</v>
      </c>
      <c r="D3" s="46"/>
      <c r="E3" s="46" t="s">
        <v>42</v>
      </c>
      <c r="F3" s="46"/>
      <c r="G3" s="46" t="s">
        <v>28</v>
      </c>
      <c r="H3" s="46" t="s">
        <v>43</v>
      </c>
      <c r="I3" s="52"/>
      <c r="J3" s="52"/>
      <c r="K3" s="52"/>
      <c r="L3" s="52"/>
      <c r="M3" s="1"/>
      <c r="N3" s="1"/>
      <c r="O3" s="1"/>
      <c r="P3" s="1"/>
    </row>
    <row r="4" spans="1:16" ht="22.5" customHeight="1">
      <c r="A4" s="46"/>
      <c r="B4" s="46"/>
      <c r="C4" s="25" t="s">
        <v>23</v>
      </c>
      <c r="D4" s="25" t="s">
        <v>24</v>
      </c>
      <c r="E4" s="46"/>
      <c r="F4" s="46"/>
      <c r="G4" s="46"/>
      <c r="H4" s="46"/>
      <c r="I4" s="52"/>
      <c r="J4" s="52"/>
      <c r="K4" s="52"/>
      <c r="L4" s="52"/>
      <c r="M4" s="1"/>
      <c r="N4" s="1"/>
      <c r="O4" s="1"/>
      <c r="P4" s="1"/>
    </row>
    <row r="5" spans="1:16" s="24" customFormat="1" ht="23.25" customHeight="1">
      <c r="A5" s="25" t="s">
        <v>3</v>
      </c>
      <c r="B5" s="36">
        <v>36</v>
      </c>
      <c r="C5" s="36">
        <v>1901</v>
      </c>
      <c r="D5" s="36">
        <v>1961</v>
      </c>
      <c r="E5" s="46">
        <f>D5-C5</f>
        <v>60</v>
      </c>
      <c r="F5" s="46"/>
      <c r="G5" s="27">
        <f>B5*B5*0.003187/6.29</f>
        <v>0.6566537360890302</v>
      </c>
      <c r="H5" s="28">
        <f>E5*G5</f>
        <v>39.39922416534181</v>
      </c>
      <c r="I5" s="6"/>
      <c r="J5" s="6"/>
      <c r="K5" s="6"/>
      <c r="L5" s="6"/>
      <c r="M5" s="9"/>
      <c r="N5" s="9"/>
      <c r="O5" s="9"/>
      <c r="P5" s="9"/>
    </row>
    <row r="6" spans="1:16" s="24" customFormat="1" ht="23.25" customHeight="1">
      <c r="A6" s="25" t="s">
        <v>4</v>
      </c>
      <c r="B6" s="36">
        <v>26</v>
      </c>
      <c r="C6" s="36">
        <v>1961</v>
      </c>
      <c r="D6" s="36">
        <v>2810</v>
      </c>
      <c r="E6" s="46">
        <f>D6-C6</f>
        <v>849</v>
      </c>
      <c r="F6" s="46"/>
      <c r="G6" s="27">
        <f>B6*B6*0.003187/6.29</f>
        <v>0.34251383147853737</v>
      </c>
      <c r="H6" s="28">
        <f>E6*G6</f>
        <v>290.79424292527824</v>
      </c>
      <c r="I6" s="6"/>
      <c r="J6" s="6"/>
      <c r="K6" s="6"/>
      <c r="L6" s="6"/>
      <c r="M6" s="9"/>
      <c r="N6" s="9"/>
      <c r="O6" s="9"/>
      <c r="P6" s="9"/>
    </row>
    <row r="7" spans="1:16" s="24" customFormat="1" ht="23.25" customHeight="1">
      <c r="A7" s="25" t="s">
        <v>5</v>
      </c>
      <c r="B7" s="36">
        <v>17.5</v>
      </c>
      <c r="C7" s="36">
        <v>2810</v>
      </c>
      <c r="D7" s="36">
        <v>3256</v>
      </c>
      <c r="E7" s="46">
        <f>D7-C7</f>
        <v>446</v>
      </c>
      <c r="F7" s="46"/>
      <c r="G7" s="27">
        <f>B7*B7*0.003187/6.29</f>
        <v>0.15516991255961846</v>
      </c>
      <c r="H7" s="28">
        <f>E7*G7</f>
        <v>69.20578100158983</v>
      </c>
      <c r="I7" s="6"/>
      <c r="J7" s="6"/>
      <c r="K7" s="6"/>
      <c r="L7" s="6"/>
      <c r="M7" s="9"/>
      <c r="N7" s="9"/>
      <c r="O7" s="9"/>
      <c r="P7" s="9"/>
    </row>
    <row r="8" spans="1:16" ht="15">
      <c r="A8" s="17"/>
      <c r="H8" s="18"/>
      <c r="J8" s="17"/>
      <c r="K8" s="17"/>
      <c r="L8" s="17"/>
      <c r="M8" s="1"/>
      <c r="N8" s="1"/>
      <c r="O8" s="1"/>
      <c r="P8" s="1"/>
    </row>
    <row r="9" spans="1:16" ht="34.5" customHeight="1" hidden="1" thickBot="1">
      <c r="A9" s="57" t="s">
        <v>33</v>
      </c>
      <c r="B9" s="58"/>
      <c r="H9" s="18"/>
      <c r="J9" s="17"/>
      <c r="K9" s="17"/>
      <c r="L9" s="17"/>
      <c r="M9" s="1"/>
      <c r="N9" s="1"/>
      <c r="O9" s="1"/>
      <c r="P9" s="1"/>
    </row>
    <row r="10" spans="1:16" ht="16.5" hidden="1" thickBot="1">
      <c r="A10" s="2"/>
      <c r="B10" s="4"/>
      <c r="J10" s="16"/>
      <c r="K10" s="17"/>
      <c r="L10" s="17"/>
      <c r="M10" s="1"/>
      <c r="N10" s="1"/>
      <c r="O10" s="1"/>
      <c r="P10" s="1"/>
    </row>
    <row r="11" spans="1:16" ht="15.75" hidden="1">
      <c r="A11" s="2"/>
      <c r="B11" s="4"/>
      <c r="J11" s="17"/>
      <c r="K11" s="17"/>
      <c r="L11" s="17"/>
      <c r="M11" s="1"/>
      <c r="N11" s="1"/>
      <c r="O11" s="1"/>
      <c r="P11" s="1"/>
    </row>
    <row r="12" spans="1:16" ht="15.75" hidden="1">
      <c r="A12" s="2"/>
      <c r="B12" s="4"/>
      <c r="J12" s="17"/>
      <c r="K12" s="17"/>
      <c r="L12" s="17"/>
      <c r="M12" s="1"/>
      <c r="N12" s="1"/>
      <c r="O12" s="1"/>
      <c r="P12" s="1"/>
    </row>
    <row r="13" spans="1:16" ht="15.75" hidden="1">
      <c r="A13" s="2"/>
      <c r="B13" s="4"/>
      <c r="J13" s="17"/>
      <c r="K13" s="17"/>
      <c r="L13" s="17"/>
      <c r="M13" s="1"/>
      <c r="N13" s="1"/>
      <c r="O13" s="1"/>
      <c r="P13" s="1"/>
    </row>
    <row r="14" spans="1:16" ht="15.75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1" customHeight="1">
      <c r="A15" s="20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66" customHeight="1">
      <c r="A16" s="46" t="s">
        <v>40</v>
      </c>
      <c r="B16" s="46" t="s">
        <v>2</v>
      </c>
      <c r="C16" s="46" t="s">
        <v>21</v>
      </c>
      <c r="D16" s="46"/>
      <c r="E16" s="46" t="s">
        <v>42</v>
      </c>
      <c r="F16" s="46"/>
      <c r="G16" s="46" t="s">
        <v>39</v>
      </c>
      <c r="H16" s="46" t="s">
        <v>35</v>
      </c>
      <c r="I16" s="46" t="s">
        <v>37</v>
      </c>
      <c r="J16" s="46" t="s">
        <v>38</v>
      </c>
      <c r="K16" s="46" t="s">
        <v>44</v>
      </c>
      <c r="L16" s="46" t="s">
        <v>36</v>
      </c>
      <c r="M16" s="1"/>
      <c r="N16" s="1"/>
      <c r="O16" s="1"/>
      <c r="P16" s="1"/>
    </row>
    <row r="17" spans="1:16" ht="25.5" customHeight="1">
      <c r="A17" s="46"/>
      <c r="B17" s="46"/>
      <c r="C17" s="25" t="s">
        <v>23</v>
      </c>
      <c r="D17" s="25" t="s">
        <v>24</v>
      </c>
      <c r="E17" s="46"/>
      <c r="F17" s="46"/>
      <c r="G17" s="46"/>
      <c r="H17" s="46"/>
      <c r="I17" s="46"/>
      <c r="J17" s="46"/>
      <c r="K17" s="56"/>
      <c r="L17" s="56"/>
      <c r="M17" s="1"/>
      <c r="N17" s="39"/>
      <c r="O17" s="39"/>
      <c r="P17" s="1"/>
    </row>
    <row r="18" spans="1:16" s="24" customFormat="1" ht="21.75" customHeight="1">
      <c r="A18" s="25" t="s">
        <v>3</v>
      </c>
      <c r="B18" s="35">
        <f>B5</f>
        <v>36</v>
      </c>
      <c r="C18" s="35">
        <f>C5</f>
        <v>1901</v>
      </c>
      <c r="D18" s="35">
        <f>D5</f>
        <v>1961</v>
      </c>
      <c r="E18" s="46">
        <f>D5-C5</f>
        <v>60</v>
      </c>
      <c r="F18" s="46"/>
      <c r="G18" s="25" t="s">
        <v>19</v>
      </c>
      <c r="H18" s="25">
        <f>B5</f>
        <v>36</v>
      </c>
      <c r="I18" s="36">
        <f>B18*1.1</f>
        <v>39.6</v>
      </c>
      <c r="J18" s="32">
        <f>E18*I18*I18*5.07/10000</f>
        <v>47.70342720000001</v>
      </c>
      <c r="K18" s="33">
        <f>J18*1.59</f>
        <v>75.84844924800001</v>
      </c>
      <c r="L18" s="34">
        <f>J18</f>
        <v>47.70342720000001</v>
      </c>
      <c r="M18" s="9"/>
      <c r="N18" s="40"/>
      <c r="O18" s="41"/>
      <c r="P18" s="9"/>
    </row>
    <row r="19" spans="1:16" s="24" customFormat="1" ht="21.75" customHeight="1">
      <c r="A19" s="25" t="s">
        <v>4</v>
      </c>
      <c r="B19" s="35">
        <f>B6</f>
        <v>26</v>
      </c>
      <c r="C19" s="35">
        <f>C6</f>
        <v>1961</v>
      </c>
      <c r="D19" s="35">
        <f>D6</f>
        <v>2810</v>
      </c>
      <c r="E19" s="46">
        <f>D6-C6</f>
        <v>849</v>
      </c>
      <c r="F19" s="46"/>
      <c r="G19" s="25" t="s">
        <v>19</v>
      </c>
      <c r="H19" s="25">
        <f>B6</f>
        <v>26</v>
      </c>
      <c r="I19" s="38">
        <f>B19*1.1</f>
        <v>28.6</v>
      </c>
      <c r="J19" s="32">
        <f>E19*I19*I19*5.07/10000</f>
        <v>352.08515628000004</v>
      </c>
      <c r="K19" s="33">
        <f>J19*1.59</f>
        <v>559.8153984852</v>
      </c>
      <c r="L19" s="34">
        <f>J19</f>
        <v>352.08515628000004</v>
      </c>
      <c r="M19" s="9"/>
      <c r="N19" s="40"/>
      <c r="O19" s="41"/>
      <c r="P19" s="9"/>
    </row>
    <row r="20" spans="1:16" s="24" customFormat="1" ht="21.75" customHeight="1">
      <c r="A20" s="25" t="s">
        <v>5</v>
      </c>
      <c r="B20" s="35">
        <f>B7</f>
        <v>17.5</v>
      </c>
      <c r="C20" s="35">
        <f>C7</f>
        <v>2810</v>
      </c>
      <c r="D20" s="35">
        <f>D7</f>
        <v>3256</v>
      </c>
      <c r="E20" s="46">
        <f>D7-C7</f>
        <v>446</v>
      </c>
      <c r="F20" s="46"/>
      <c r="G20" s="25" t="s">
        <v>19</v>
      </c>
      <c r="H20" s="25">
        <f>B7</f>
        <v>17.5</v>
      </c>
      <c r="I20" s="38">
        <f>B20*1.1</f>
        <v>19.25</v>
      </c>
      <c r="J20" s="32">
        <f>E20*I20*I20*5.07/10000</f>
        <v>83.79233362500001</v>
      </c>
      <c r="K20" s="33">
        <f>J20*1.59</f>
        <v>133.22981046375003</v>
      </c>
      <c r="L20" s="34">
        <f>J20</f>
        <v>83.79233362500001</v>
      </c>
      <c r="M20" s="9"/>
      <c r="N20" s="40"/>
      <c r="O20" s="41"/>
      <c r="P20" s="9"/>
    </row>
    <row r="21" spans="1:16" ht="15">
      <c r="A21" s="17"/>
      <c r="B21" s="17"/>
      <c r="C21" s="21"/>
      <c r="D21" s="21"/>
      <c r="E21" s="22"/>
      <c r="F21" s="22"/>
      <c r="G21" s="17"/>
      <c r="H21" s="17"/>
      <c r="I21" s="17"/>
      <c r="J21" s="23"/>
      <c r="K21" s="23"/>
      <c r="L21" s="5"/>
      <c r="M21" s="1"/>
      <c r="N21" s="39"/>
      <c r="O21" s="39"/>
      <c r="P21" s="1"/>
    </row>
    <row r="22" spans="2:16" ht="15.75" thickBot="1">
      <c r="B22" s="1"/>
      <c r="C22" s="10"/>
      <c r="D22" s="15" t="s">
        <v>25</v>
      </c>
      <c r="E22" s="11"/>
      <c r="F22" s="12"/>
      <c r="G22" s="55" t="s">
        <v>22</v>
      </c>
      <c r="H22" s="55"/>
      <c r="I22" s="55"/>
      <c r="J22" s="13"/>
      <c r="K22" s="1"/>
      <c r="L22" s="1"/>
      <c r="M22" s="1"/>
      <c r="N22" s="1"/>
      <c r="O22" s="1"/>
      <c r="P22" s="1"/>
    </row>
    <row r="23" spans="2:16" ht="15.75" thickBot="1">
      <c r="B23" s="1"/>
      <c r="C23" s="10"/>
      <c r="D23" s="37">
        <v>19.75</v>
      </c>
      <c r="E23" s="11">
        <f>D23*D23*0.003187</f>
        <v>1.2431291875000001</v>
      </c>
      <c r="F23" s="13"/>
      <c r="G23" s="14">
        <f>C5*E23/6.29</f>
        <v>375.7056574622417</v>
      </c>
      <c r="H23" s="13"/>
      <c r="I23" s="13"/>
      <c r="J23" s="13">
        <f>1000/159</f>
        <v>6.289308176100629</v>
      </c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4" customHeight="1">
      <c r="A25" s="20" t="s">
        <v>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9.5" customHeight="1">
      <c r="A26" s="46" t="s">
        <v>41</v>
      </c>
      <c r="B26" s="46" t="s">
        <v>2</v>
      </c>
      <c r="C26" s="46" t="s">
        <v>21</v>
      </c>
      <c r="D26" s="46"/>
      <c r="E26" s="46" t="s">
        <v>42</v>
      </c>
      <c r="F26" s="46" t="s">
        <v>29</v>
      </c>
      <c r="G26" s="51" t="s">
        <v>30</v>
      </c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9.5" customHeight="1">
      <c r="A27" s="46"/>
      <c r="B27" s="46"/>
      <c r="C27" s="46"/>
      <c r="D27" s="46"/>
      <c r="E27" s="46"/>
      <c r="F27" s="46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32.25" customHeight="1">
      <c r="A28" s="46"/>
      <c r="B28" s="46"/>
      <c r="C28" s="46"/>
      <c r="D28" s="46"/>
      <c r="E28" s="46"/>
      <c r="F28" s="46"/>
      <c r="G28" s="46" t="s">
        <v>7</v>
      </c>
      <c r="H28" s="46" t="s">
        <v>8</v>
      </c>
      <c r="I28" s="46"/>
      <c r="J28" s="46" t="s">
        <v>9</v>
      </c>
      <c r="K28" s="46"/>
      <c r="L28" s="46"/>
      <c r="M28" s="46" t="s">
        <v>10</v>
      </c>
      <c r="N28" s="46"/>
      <c r="O28" s="46" t="s">
        <v>32</v>
      </c>
      <c r="P28" s="46"/>
    </row>
    <row r="29" spans="1:16" ht="34.5" customHeight="1">
      <c r="A29" s="46"/>
      <c r="B29" s="46"/>
      <c r="C29" s="25" t="s">
        <v>23</v>
      </c>
      <c r="D29" s="25" t="s">
        <v>24</v>
      </c>
      <c r="E29" s="46"/>
      <c r="F29" s="46"/>
      <c r="G29" s="46"/>
      <c r="H29" s="25" t="s">
        <v>12</v>
      </c>
      <c r="I29" s="25" t="s">
        <v>13</v>
      </c>
      <c r="J29" s="25" t="s">
        <v>14</v>
      </c>
      <c r="K29" s="25" t="s">
        <v>15</v>
      </c>
      <c r="L29" s="25" t="s">
        <v>12</v>
      </c>
      <c r="M29" s="25" t="s">
        <v>16</v>
      </c>
      <c r="N29" s="25" t="s">
        <v>17</v>
      </c>
      <c r="O29" s="25" t="s">
        <v>31</v>
      </c>
      <c r="P29" s="25" t="s">
        <v>18</v>
      </c>
    </row>
    <row r="30" spans="1:16" ht="70.5" customHeight="1">
      <c r="A30" s="59" t="s">
        <v>45</v>
      </c>
      <c r="B30" s="25">
        <f aca="true" t="shared" si="0" ref="B30:D31">B5</f>
        <v>36</v>
      </c>
      <c r="C30" s="26">
        <f t="shared" si="0"/>
        <v>1901</v>
      </c>
      <c r="D30" s="26">
        <f t="shared" si="0"/>
        <v>1961</v>
      </c>
      <c r="E30" s="25">
        <f>D5-C5</f>
        <v>60</v>
      </c>
      <c r="F30" s="42">
        <f>1000*159/1000</f>
        <v>159</v>
      </c>
      <c r="G30" s="30">
        <f>F30</f>
        <v>159</v>
      </c>
      <c r="H30" s="25" t="s">
        <v>19</v>
      </c>
      <c r="I30" s="25" t="s">
        <v>19</v>
      </c>
      <c r="J30" s="25" t="s">
        <v>19</v>
      </c>
      <c r="K30" s="25" t="s">
        <v>19</v>
      </c>
      <c r="L30" s="25" t="s">
        <v>19</v>
      </c>
      <c r="M30" s="29">
        <f>O30</f>
        <v>159</v>
      </c>
      <c r="N30" s="25" t="s">
        <v>19</v>
      </c>
      <c r="O30" s="29">
        <f>F30</f>
        <v>159</v>
      </c>
      <c r="P30" s="36">
        <v>100</v>
      </c>
    </row>
    <row r="31" spans="1:16" ht="69.75" customHeight="1">
      <c r="A31" s="59" t="s">
        <v>46</v>
      </c>
      <c r="B31" s="46">
        <f t="shared" si="0"/>
        <v>26</v>
      </c>
      <c r="C31" s="45">
        <f t="shared" si="0"/>
        <v>1961</v>
      </c>
      <c r="D31" s="45">
        <f t="shared" si="0"/>
        <v>2810</v>
      </c>
      <c r="E31" s="46">
        <f>D6-C6</f>
        <v>849</v>
      </c>
      <c r="F31" s="49">
        <f>159+H6*1.3</f>
        <v>537.0325158028618</v>
      </c>
      <c r="G31" s="42">
        <v>159</v>
      </c>
      <c r="H31" s="46" t="s">
        <v>19</v>
      </c>
      <c r="I31" s="46" t="s">
        <v>19</v>
      </c>
      <c r="J31" s="46" t="s">
        <v>19</v>
      </c>
      <c r="K31" s="46" t="s">
        <v>19</v>
      </c>
      <c r="L31" s="46" t="s">
        <v>19</v>
      </c>
      <c r="M31" s="29">
        <f>O31</f>
        <v>159</v>
      </c>
      <c r="N31" s="46" t="s">
        <v>19</v>
      </c>
      <c r="O31" s="29">
        <f>G31</f>
        <v>159</v>
      </c>
      <c r="P31" s="48">
        <v>100</v>
      </c>
    </row>
    <row r="32" spans="1:16" ht="75.75" customHeight="1">
      <c r="A32" s="59" t="s">
        <v>46</v>
      </c>
      <c r="B32" s="46"/>
      <c r="C32" s="45"/>
      <c r="D32" s="45"/>
      <c r="E32" s="46"/>
      <c r="F32" s="50"/>
      <c r="G32" s="42">
        <f>+H6*1.3</f>
        <v>378.0325158028617</v>
      </c>
      <c r="H32" s="46"/>
      <c r="I32" s="46"/>
      <c r="J32" s="46"/>
      <c r="K32" s="46"/>
      <c r="L32" s="46"/>
      <c r="M32" s="29">
        <f>G32</f>
        <v>378.0325158028617</v>
      </c>
      <c r="N32" s="46"/>
      <c r="O32" s="31">
        <v>374</v>
      </c>
      <c r="P32" s="48"/>
    </row>
    <row r="33" spans="1:16" ht="15">
      <c r="A33" s="17"/>
      <c r="C33" s="17"/>
      <c r="D33" s="17"/>
      <c r="E33" s="22"/>
      <c r="F33" s="7"/>
      <c r="G33" s="8"/>
      <c r="H33" s="8"/>
      <c r="I33" s="8"/>
      <c r="J33" s="8"/>
      <c r="K33" s="17"/>
      <c r="L33" s="17"/>
      <c r="M33" s="17"/>
      <c r="N33" s="17"/>
      <c r="O33" s="17"/>
      <c r="P33" s="17"/>
    </row>
    <row r="34" spans="1:16" ht="15">
      <c r="A34" s="17"/>
      <c r="C34" s="17"/>
      <c r="D34" s="17"/>
      <c r="E34" s="22"/>
      <c r="F34" s="7"/>
      <c r="G34" s="8"/>
      <c r="H34" s="8"/>
      <c r="I34" s="8"/>
      <c r="J34" s="8"/>
      <c r="K34" s="17"/>
      <c r="L34" s="17"/>
      <c r="M34" s="17"/>
      <c r="N34" s="17"/>
      <c r="O34" s="17"/>
      <c r="P34" s="17"/>
    </row>
    <row r="35" spans="1:16" ht="24" customHeight="1">
      <c r="A35" s="20" t="s">
        <v>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customHeight="1">
      <c r="A36" s="46" t="s">
        <v>41</v>
      </c>
      <c r="B36" s="46" t="s">
        <v>2</v>
      </c>
      <c r="C36" s="46" t="s">
        <v>21</v>
      </c>
      <c r="D36" s="46"/>
      <c r="E36" s="46" t="s">
        <v>27</v>
      </c>
      <c r="F36" s="46" t="s">
        <v>29</v>
      </c>
      <c r="G36" s="51" t="s">
        <v>30</v>
      </c>
      <c r="H36" s="51"/>
      <c r="I36" s="51"/>
      <c r="J36" s="51"/>
      <c r="K36" s="51"/>
      <c r="L36" s="51"/>
      <c r="M36" s="51"/>
      <c r="N36" s="51"/>
      <c r="O36" s="51"/>
      <c r="P36" s="51"/>
    </row>
    <row r="37" spans="1:16" ht="15" customHeight="1">
      <c r="A37" s="46"/>
      <c r="B37" s="46"/>
      <c r="C37" s="46"/>
      <c r="D37" s="46"/>
      <c r="E37" s="46"/>
      <c r="F37" s="46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ht="15" customHeight="1">
      <c r="A38" s="46"/>
      <c r="B38" s="46"/>
      <c r="C38" s="46"/>
      <c r="D38" s="46"/>
      <c r="E38" s="46"/>
      <c r="F38" s="46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5" customHeight="1">
      <c r="A39" s="46"/>
      <c r="B39" s="46"/>
      <c r="C39" s="46"/>
      <c r="D39" s="46"/>
      <c r="E39" s="46"/>
      <c r="F39" s="46"/>
      <c r="G39" s="46" t="s">
        <v>7</v>
      </c>
      <c r="H39" s="46" t="s">
        <v>8</v>
      </c>
      <c r="I39" s="46"/>
      <c r="J39" s="46" t="s">
        <v>9</v>
      </c>
      <c r="K39" s="46"/>
      <c r="L39" s="46"/>
      <c r="M39" s="46" t="s">
        <v>10</v>
      </c>
      <c r="N39" s="46"/>
      <c r="O39" s="46" t="s">
        <v>11</v>
      </c>
      <c r="P39" s="46"/>
    </row>
    <row r="40" spans="1:16" ht="15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39" customHeight="1">
      <c r="A41" s="46"/>
      <c r="B41" s="46"/>
      <c r="C41" s="25" t="s">
        <v>23</v>
      </c>
      <c r="D41" s="25" t="s">
        <v>24</v>
      </c>
      <c r="E41" s="46"/>
      <c r="F41" s="46"/>
      <c r="G41" s="46"/>
      <c r="H41" s="25" t="s">
        <v>12</v>
      </c>
      <c r="I41" s="25" t="s">
        <v>13</v>
      </c>
      <c r="J41" s="25" t="s">
        <v>14</v>
      </c>
      <c r="K41" s="25" t="s">
        <v>15</v>
      </c>
      <c r="L41" s="25" t="s">
        <v>12</v>
      </c>
      <c r="M41" s="25" t="s">
        <v>16</v>
      </c>
      <c r="N41" s="25" t="s">
        <v>17</v>
      </c>
      <c r="O41" s="25" t="s">
        <v>31</v>
      </c>
      <c r="P41" s="26" t="s">
        <v>18</v>
      </c>
    </row>
    <row r="42" spans="1:16" s="9" customFormat="1" ht="30" customHeight="1">
      <c r="A42" s="43"/>
      <c r="B42" s="25"/>
      <c r="C42" s="26"/>
      <c r="D42" s="26"/>
      <c r="E42" s="25"/>
      <c r="F42" s="42"/>
      <c r="G42" s="28"/>
      <c r="H42" s="25"/>
      <c r="I42" s="25"/>
      <c r="J42" s="25"/>
      <c r="K42" s="25"/>
      <c r="L42" s="25"/>
      <c r="M42" s="29"/>
      <c r="N42" s="25"/>
      <c r="O42" s="29"/>
      <c r="P42" s="36"/>
    </row>
    <row r="43" spans="1:16" s="9" customFormat="1" ht="30" customHeight="1">
      <c r="A43" s="43"/>
      <c r="B43" s="44"/>
      <c r="C43" s="45"/>
      <c r="D43" s="45"/>
      <c r="E43" s="46"/>
      <c r="F43" s="47"/>
      <c r="G43" s="29"/>
      <c r="H43" s="46"/>
      <c r="I43" s="46"/>
      <c r="J43" s="46"/>
      <c r="K43" s="46"/>
      <c r="L43" s="46"/>
      <c r="M43" s="29"/>
      <c r="N43" s="46"/>
      <c r="O43" s="29"/>
      <c r="P43" s="48"/>
    </row>
    <row r="44" spans="1:16" s="9" customFormat="1" ht="30" customHeight="1">
      <c r="A44" s="43"/>
      <c r="B44" s="44"/>
      <c r="C44" s="45"/>
      <c r="D44" s="45"/>
      <c r="E44" s="46"/>
      <c r="F44" s="47"/>
      <c r="G44" s="29"/>
      <c r="H44" s="46"/>
      <c r="I44" s="46"/>
      <c r="J44" s="46"/>
      <c r="K44" s="46"/>
      <c r="L44" s="46"/>
      <c r="M44" s="29"/>
      <c r="N44" s="46"/>
      <c r="O44" s="25"/>
      <c r="P44" s="48"/>
    </row>
    <row r="45" spans="1:16" s="9" customFormat="1" ht="73.5" customHeight="1">
      <c r="A45" s="59" t="s">
        <v>47</v>
      </c>
      <c r="B45" s="25">
        <f>B7</f>
        <v>17.5</v>
      </c>
      <c r="C45" s="26">
        <f>C7</f>
        <v>2810</v>
      </c>
      <c r="D45" s="26">
        <f>D7</f>
        <v>3256</v>
      </c>
      <c r="E45" s="29">
        <f>D7-C7</f>
        <v>446</v>
      </c>
      <c r="F45" s="42">
        <f>G23+H5+H6+H7+1000*159/1000</f>
        <v>934.1049055544515</v>
      </c>
      <c r="G45" s="28">
        <f>K45</f>
        <v>934.1049055544515</v>
      </c>
      <c r="H45" s="25" t="s">
        <v>19</v>
      </c>
      <c r="I45" s="25" t="s">
        <v>19</v>
      </c>
      <c r="J45" s="25" t="s">
        <v>19</v>
      </c>
      <c r="K45" s="29">
        <f>F45</f>
        <v>934.1049055544515</v>
      </c>
      <c r="L45" s="25" t="s">
        <v>19</v>
      </c>
      <c r="M45" s="29">
        <f>O45</f>
        <v>30.642856406662506</v>
      </c>
      <c r="N45" s="25" t="s">
        <v>19</v>
      </c>
      <c r="O45" s="29">
        <f>26*K20*P45/780</f>
        <v>30.642856406662506</v>
      </c>
      <c r="P45" s="36">
        <v>6.9</v>
      </c>
    </row>
  </sheetData>
  <sheetProtection/>
  <mergeCells count="76">
    <mergeCell ref="G22:I22"/>
    <mergeCell ref="K16:K17"/>
    <mergeCell ref="K3:K4"/>
    <mergeCell ref="A9:B9"/>
    <mergeCell ref="L16:L17"/>
    <mergeCell ref="G16:G17"/>
    <mergeCell ref="H16:H17"/>
    <mergeCell ref="A2:H2"/>
    <mergeCell ref="I2:L2"/>
    <mergeCell ref="A3:A4"/>
    <mergeCell ref="B3:B4"/>
    <mergeCell ref="C3:D3"/>
    <mergeCell ref="E3:F4"/>
    <mergeCell ref="G3:G4"/>
    <mergeCell ref="F26:F29"/>
    <mergeCell ref="L3:L4"/>
    <mergeCell ref="E5:F5"/>
    <mergeCell ref="E6:F6"/>
    <mergeCell ref="I16:I17"/>
    <mergeCell ref="J16:J17"/>
    <mergeCell ref="E7:F7"/>
    <mergeCell ref="H3:H4"/>
    <mergeCell ref="I3:I4"/>
    <mergeCell ref="J3:J4"/>
    <mergeCell ref="O28:P28"/>
    <mergeCell ref="A16:A17"/>
    <mergeCell ref="B16:B17"/>
    <mergeCell ref="C16:D16"/>
    <mergeCell ref="E16:F17"/>
    <mergeCell ref="J28:L28"/>
    <mergeCell ref="E19:F19"/>
    <mergeCell ref="E20:F20"/>
    <mergeCell ref="E18:F18"/>
    <mergeCell ref="M28:N28"/>
    <mergeCell ref="P31:P32"/>
    <mergeCell ref="G26:P27"/>
    <mergeCell ref="G28:G29"/>
    <mergeCell ref="H28:I28"/>
    <mergeCell ref="D31:D32"/>
    <mergeCell ref="E31:E32"/>
    <mergeCell ref="E26:E29"/>
    <mergeCell ref="H31:H32"/>
    <mergeCell ref="I31:I32"/>
    <mergeCell ref="B36:B41"/>
    <mergeCell ref="J31:J32"/>
    <mergeCell ref="A26:A29"/>
    <mergeCell ref="B26:B29"/>
    <mergeCell ref="C26:D28"/>
    <mergeCell ref="G36:P38"/>
    <mergeCell ref="A36:A41"/>
    <mergeCell ref="C36:D40"/>
    <mergeCell ref="E36:E41"/>
    <mergeCell ref="F36:F41"/>
    <mergeCell ref="B31:B32"/>
    <mergeCell ref="C31:C32"/>
    <mergeCell ref="K31:K32"/>
    <mergeCell ref="L31:L32"/>
    <mergeCell ref="N31:N32"/>
    <mergeCell ref="F31:F32"/>
    <mergeCell ref="K43:K44"/>
    <mergeCell ref="L43:L44"/>
    <mergeCell ref="N43:N44"/>
    <mergeCell ref="I43:I44"/>
    <mergeCell ref="H39:I40"/>
    <mergeCell ref="G39:G41"/>
    <mergeCell ref="J39:L40"/>
    <mergeCell ref="B43:B44"/>
    <mergeCell ref="C43:C44"/>
    <mergeCell ref="M39:N40"/>
    <mergeCell ref="O39:P40"/>
    <mergeCell ref="D43:D44"/>
    <mergeCell ref="E43:E44"/>
    <mergeCell ref="F43:F44"/>
    <mergeCell ref="H43:H44"/>
    <mergeCell ref="P43:P44"/>
    <mergeCell ref="J43:J4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Teste</cp:lastModifiedBy>
  <cp:lastPrinted>2006-05-25T13:06:35Z</cp:lastPrinted>
  <dcterms:created xsi:type="dcterms:W3CDTF">2006-05-17T12:12:49Z</dcterms:created>
  <dcterms:modified xsi:type="dcterms:W3CDTF">2017-02-23T19:18:13Z</dcterms:modified>
  <cp:category/>
  <cp:version/>
  <cp:contentType/>
  <cp:contentStatus/>
</cp:coreProperties>
</file>