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ina - Etapa 1" sheetId="1" r:id="rId1"/>
    <sheet name="Mina - Etapa 2" sheetId="2" r:id="rId2"/>
    <sheet name="Mina - Etapa 3" sheetId="3" r:id="rId3"/>
    <sheet name="BR - Etapa 1" sheetId="4" r:id="rId4"/>
    <sheet name="BR - Etapa 2" sheetId="5" r:id="rId5"/>
    <sheet name="BR - Etapa 3" sheetId="6" r:id="rId6"/>
  </sheets>
  <definedNames>
    <definedName name="_xlnm.Print_Area" localSheetId="3">'BR - Etapa 1'!$A$1:$V$34</definedName>
    <definedName name="_xlnm.Print_Area" localSheetId="4">'BR - Etapa 2'!$A$1:$V$34</definedName>
    <definedName name="_xlnm.Print_Area" localSheetId="5">'BR - Etapa 3'!$A$1:$V$34</definedName>
    <definedName name="_xlnm.Print_Area" localSheetId="0">'Mina - Etapa 1'!$A$1:$K$34</definedName>
    <definedName name="_xlnm.Print_Area" localSheetId="1">'Mina - Etapa 2'!$A$1:$K$34</definedName>
    <definedName name="_xlnm.Print_Area" localSheetId="2">'Mina - Etapa 3'!$A$1:$K$34</definedName>
  </definedNames>
  <calcPr fullCalcOnLoad="1"/>
</workbook>
</file>

<file path=xl/sharedStrings.xml><?xml version="1.0" encoding="utf-8"?>
<sst xmlns="http://schemas.openxmlformats.org/spreadsheetml/2006/main" count="306" uniqueCount="73">
  <si>
    <t>Planilha de Balanço Hídrico</t>
  </si>
  <si>
    <t>Situação Inicial</t>
  </si>
  <si>
    <t>Cota do reservatório de rejeitos: 180 m</t>
  </si>
  <si>
    <t>Cota da barragem: 185 m</t>
  </si>
  <si>
    <t>Volume acumulado de rejeitos: 22,3 milhões de m³</t>
  </si>
  <si>
    <t>Tempo após o início de operação: 2 anos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</si>
  <si>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</si>
  <si>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</si>
  <si>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</si>
  <si>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</si>
  <si>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</si>
  <si>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</si>
  <si>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</si>
  <si>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</si>
  <si>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</si>
  <si>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</si>
  <si>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</si>
  <si>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</si>
  <si>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</si>
  <si>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m³/h</t>
  </si>
  <si>
    <t>m³/mês</t>
  </si>
  <si>
    <t>Precipitação</t>
  </si>
  <si>
    <t>mm</t>
  </si>
  <si>
    <t>m²</t>
  </si>
  <si>
    <t>Vazão de chuva</t>
  </si>
  <si>
    <t>Evaporação</t>
  </si>
  <si>
    <t>Vazão de evaporação</t>
  </si>
  <si>
    <t>Vazão de percolação</t>
  </si>
  <si>
    <t>Vazão de infiltração</t>
  </si>
  <si>
    <t>Balanço Hídrico</t>
  </si>
  <si>
    <t>Água da polpa</t>
  </si>
  <si>
    <t xml:space="preserve"> dos rejeitos</t>
  </si>
  <si>
    <t>Água retida</t>
  </si>
  <si>
    <t xml:space="preserve"> nos rejeitos</t>
  </si>
  <si>
    <t>Área</t>
  </si>
  <si>
    <t>Área de</t>
  </si>
  <si>
    <t>rejeitos</t>
  </si>
  <si>
    <t>natural</t>
  </si>
  <si>
    <t>Média</t>
  </si>
  <si>
    <t>Massa acumulada de rejeitos: 37,9 milhões de toneladas</t>
  </si>
  <si>
    <t>Situação Intermediária</t>
  </si>
  <si>
    <t>Cota da barragem: 210 m</t>
  </si>
  <si>
    <t>Cota do reservatório de rejeitos: 205 m</t>
  </si>
  <si>
    <t>Volume acumulado de rejeitos: 177,3 milhões de m³</t>
  </si>
  <si>
    <t>Massa acumulada de rejeitos: 301,4 milhões de toneladas</t>
  </si>
  <si>
    <t>Tempo após o início de operação: 14 anos</t>
  </si>
  <si>
    <t>Situação final</t>
  </si>
  <si>
    <t>Cota da barragem: 240 m</t>
  </si>
  <si>
    <t>Cota do reservatório de rejeitos: 235 m</t>
  </si>
  <si>
    <t>Volume acumulado de rejeitos: 494,1 milhões de m³</t>
  </si>
  <si>
    <t>Massa acumulada de rejeitos: 839,9 milhões de toneladas</t>
  </si>
  <si>
    <t>Tempo após o início de operação: 36 anos</t>
  </si>
  <si>
    <t>Água recuperada</t>
  </si>
  <si>
    <t>para a usina</t>
  </si>
  <si>
    <t>Obs.: 8 = 1 - 2 - 3 + 4 - 5 - 6 -7</t>
  </si>
  <si>
    <t>BARRAGEM DE REJEITOS</t>
  </si>
  <si>
    <t>MINA</t>
  </si>
  <si>
    <t>Água do lençol</t>
  </si>
  <si>
    <t>Rega das estradas</t>
  </si>
  <si>
    <t>Obs.: 4 = 1 + 2 - 3</t>
  </si>
  <si>
    <t>Vazão para o ig. Salobo</t>
  </si>
  <si>
    <t>Situação Final</t>
  </si>
  <si>
    <t>TABELA 1</t>
  </si>
  <si>
    <t>TABELA 3</t>
  </si>
  <si>
    <t>TABELA 2</t>
  </si>
  <si>
    <t>TABELA 4</t>
  </si>
  <si>
    <t>TABELA 6</t>
  </si>
  <si>
    <t>TABELA 5</t>
  </si>
  <si>
    <t>Área da</t>
  </si>
  <si>
    <t>cava</t>
  </si>
  <si>
    <t>Área da cava = 500.000 m²</t>
  </si>
  <si>
    <t>Área da cava = 1.400.000 m²</t>
  </si>
  <si>
    <t>Área da cava = 1.900.000 m²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</si>
</sst>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0.00000"/>
    <numFmt numFmtId="174" formatCode="0.000000"/>
    <numFmt numFmtId="175" formatCode="0.0000"/>
    <numFmt numFmtId="176" formatCode="0.000"/>
    <numFmt numFmtId="177" formatCode="0.0"/>
    <numFmt numFmtId="178" formatCode="#,##0.0"/>
  </numFmts>
  <fonts count="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178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65" zoomScaleNormal="65" workbookViewId="0" topLeftCell="A1">
      <selection activeCell="D13" sqref="D13"/>
    </sheetView>
  </sheetViews>
  <sheetFormatPr defaultColWidth="9.140625" defaultRowHeight="12.75"/>
  <cols>
    <col min="1" max="1" width="7.140625" style="1" customWidth="1"/>
    <col min="2" max="11" width="14.28125" style="1" customWidth="1"/>
    <col min="12" max="12" width="9.421875" style="1" bestFit="1" customWidth="1"/>
    <col min="13" max="13" width="9.7109375" style="1" customWidth="1"/>
    <col min="14" max="14" width="8.28125" style="1" customWidth="1"/>
    <col min="15" max="15" width="9.57421875" style="1" customWidth="1"/>
    <col min="16" max="16" width="9.28125" style="1" bestFit="1" customWidth="1"/>
    <col min="17" max="17" width="11.28125" style="1" customWidth="1"/>
    <col min="18" max="16384" width="9.140625" style="1" customWidth="1"/>
  </cols>
  <sheetData>
    <row r="1" spans="1:17" s="2" customFormat="1" ht="20.25">
      <c r="A1" s="31" t="s">
        <v>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="2" customFormat="1" ht="9" customHeight="1"/>
    <row r="3" spans="1:15" s="2" customFormat="1" ht="2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="2" customFormat="1" ht="9" customHeight="1"/>
    <row r="5" spans="1:15" s="2" customFormat="1" ht="20.25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7" spans="1:15" ht="15.75">
      <c r="A7" s="32" t="s">
        <v>70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15.75">
      <c r="A8" s="32" t="s">
        <v>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ht="15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ht="15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5" ht="15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3" spans="4:11" s="30" customFormat="1" ht="13.5" thickBot="1">
      <c r="D13" s="34">
        <v>1</v>
      </c>
      <c r="E13" s="34"/>
      <c r="F13" s="34">
        <v>2</v>
      </c>
      <c r="G13" s="34"/>
      <c r="H13" s="34">
        <v>3</v>
      </c>
      <c r="I13" s="34"/>
      <c r="J13" s="34">
        <v>4</v>
      </c>
      <c r="K13" s="34"/>
    </row>
    <row r="14" spans="1:11" s="3" customFormat="1" ht="15.75" customHeight="1">
      <c r="A14" s="36" t="s">
        <v>6</v>
      </c>
      <c r="B14" s="42" t="s">
        <v>21</v>
      </c>
      <c r="C14" s="22" t="s">
        <v>68</v>
      </c>
      <c r="D14" s="44" t="s">
        <v>24</v>
      </c>
      <c r="E14" s="38"/>
      <c r="F14" s="37" t="s">
        <v>57</v>
      </c>
      <c r="G14" s="38"/>
      <c r="H14" s="37" t="s">
        <v>58</v>
      </c>
      <c r="I14" s="38"/>
      <c r="J14" s="37" t="s">
        <v>60</v>
      </c>
      <c r="K14" s="38"/>
    </row>
    <row r="15" spans="1:11" s="3" customFormat="1" ht="15.75" customHeight="1">
      <c r="A15" s="5"/>
      <c r="B15" s="43"/>
      <c r="C15" s="23" t="s">
        <v>69</v>
      </c>
      <c r="D15" s="45"/>
      <c r="E15" s="40"/>
      <c r="F15" s="39"/>
      <c r="G15" s="40"/>
      <c r="H15" s="39"/>
      <c r="I15" s="40"/>
      <c r="J15" s="39"/>
      <c r="K15" s="40"/>
    </row>
    <row r="16" spans="1:11" s="4" customFormat="1" ht="12.75">
      <c r="A16" s="5"/>
      <c r="B16" s="7" t="s">
        <v>22</v>
      </c>
      <c r="C16" s="14" t="s">
        <v>23</v>
      </c>
      <c r="D16" s="14" t="s">
        <v>19</v>
      </c>
      <c r="E16" s="8" t="s">
        <v>20</v>
      </c>
      <c r="F16" s="7" t="s">
        <v>19</v>
      </c>
      <c r="G16" s="8" t="s">
        <v>20</v>
      </c>
      <c r="H16" s="7" t="s">
        <v>19</v>
      </c>
      <c r="I16" s="8" t="s">
        <v>20</v>
      </c>
      <c r="J16" s="7" t="s">
        <v>19</v>
      </c>
      <c r="K16" s="8" t="s">
        <v>20</v>
      </c>
    </row>
    <row r="17" spans="1:11" s="3" customFormat="1" ht="15.75" customHeight="1">
      <c r="A17" s="5" t="s">
        <v>7</v>
      </c>
      <c r="B17" s="15">
        <v>286</v>
      </c>
      <c r="C17" s="16">
        <v>500000</v>
      </c>
      <c r="D17" s="17">
        <f aca="true" t="shared" si="0" ref="D17:D28">E17/(30*24)</f>
        <v>158.88888888888894</v>
      </c>
      <c r="E17" s="10">
        <f>0.001*B17*C17*0.8</f>
        <v>114400.00000000003</v>
      </c>
      <c r="F17" s="9">
        <v>60</v>
      </c>
      <c r="G17" s="10">
        <f aca="true" t="shared" si="1" ref="G17:G28">F17*24*30</f>
        <v>43200</v>
      </c>
      <c r="H17" s="17">
        <f aca="true" t="shared" si="2" ref="H17:H28">I17/(30*24)</f>
        <v>13.88888888888889</v>
      </c>
      <c r="I17" s="10">
        <v>10000</v>
      </c>
      <c r="J17" s="13">
        <f>D17+F17-H17</f>
        <v>205.00000000000006</v>
      </c>
      <c r="K17" s="10">
        <f>E17+G17-I17</f>
        <v>147600.00000000003</v>
      </c>
    </row>
    <row r="18" spans="1:11" s="3" customFormat="1" ht="15.75" customHeight="1">
      <c r="A18" s="5" t="s">
        <v>8</v>
      </c>
      <c r="B18" s="15">
        <v>330</v>
      </c>
      <c r="C18" s="16">
        <f aca="true" t="shared" si="3" ref="C18:C28">C17</f>
        <v>500000</v>
      </c>
      <c r="D18" s="17">
        <f t="shared" si="0"/>
        <v>183.33333333333334</v>
      </c>
      <c r="E18" s="10">
        <f aca="true" t="shared" si="4" ref="E18:E28">0.001*B18*C18*0.8</f>
        <v>132000</v>
      </c>
      <c r="F18" s="9">
        <f aca="true" t="shared" si="5" ref="F18:F28">F17</f>
        <v>60</v>
      </c>
      <c r="G18" s="10">
        <f t="shared" si="1"/>
        <v>43200</v>
      </c>
      <c r="H18" s="17">
        <f t="shared" si="2"/>
        <v>13.88888888888889</v>
      </c>
      <c r="I18" s="10">
        <v>10000</v>
      </c>
      <c r="J18" s="13">
        <f aca="true" t="shared" si="6" ref="J18:J28">D18+F18-H18</f>
        <v>229.44444444444446</v>
      </c>
      <c r="K18" s="10">
        <f aca="true" t="shared" si="7" ref="K18:K28">E18+G18-I18</f>
        <v>165200</v>
      </c>
    </row>
    <row r="19" spans="1:11" s="3" customFormat="1" ht="15.75" customHeight="1">
      <c r="A19" s="5" t="s">
        <v>9</v>
      </c>
      <c r="B19" s="15">
        <v>369</v>
      </c>
      <c r="C19" s="16">
        <f t="shared" si="3"/>
        <v>500000</v>
      </c>
      <c r="D19" s="17">
        <f t="shared" si="0"/>
        <v>205</v>
      </c>
      <c r="E19" s="10">
        <f t="shared" si="4"/>
        <v>147600</v>
      </c>
      <c r="F19" s="9">
        <f t="shared" si="5"/>
        <v>60</v>
      </c>
      <c r="G19" s="10">
        <f t="shared" si="1"/>
        <v>43200</v>
      </c>
      <c r="H19" s="17">
        <f t="shared" si="2"/>
        <v>13.88888888888889</v>
      </c>
      <c r="I19" s="10">
        <v>10000</v>
      </c>
      <c r="J19" s="13">
        <f t="shared" si="6"/>
        <v>251.11111111111111</v>
      </c>
      <c r="K19" s="10">
        <f t="shared" si="7"/>
        <v>180800</v>
      </c>
    </row>
    <row r="20" spans="1:11" s="3" customFormat="1" ht="15.75" customHeight="1">
      <c r="A20" s="5" t="s">
        <v>10</v>
      </c>
      <c r="B20" s="15">
        <v>293</v>
      </c>
      <c r="C20" s="16">
        <f t="shared" si="3"/>
        <v>500000</v>
      </c>
      <c r="D20" s="17">
        <f t="shared" si="0"/>
        <v>162.77777777777777</v>
      </c>
      <c r="E20" s="10">
        <f t="shared" si="4"/>
        <v>117200</v>
      </c>
      <c r="F20" s="9">
        <f t="shared" si="5"/>
        <v>60</v>
      </c>
      <c r="G20" s="10">
        <f t="shared" si="1"/>
        <v>43200</v>
      </c>
      <c r="H20" s="17">
        <f t="shared" si="2"/>
        <v>13.88888888888889</v>
      </c>
      <c r="I20" s="10">
        <v>10000</v>
      </c>
      <c r="J20" s="13">
        <f t="shared" si="6"/>
        <v>208.88888888888889</v>
      </c>
      <c r="K20" s="10">
        <f t="shared" si="7"/>
        <v>150400</v>
      </c>
    </row>
    <row r="21" spans="1:11" s="3" customFormat="1" ht="15.75" customHeight="1">
      <c r="A21" s="5" t="s">
        <v>11</v>
      </c>
      <c r="B21" s="15">
        <v>130</v>
      </c>
      <c r="C21" s="16">
        <f t="shared" si="3"/>
        <v>500000</v>
      </c>
      <c r="D21" s="17">
        <f t="shared" si="0"/>
        <v>72.22222222222223</v>
      </c>
      <c r="E21" s="10">
        <f t="shared" si="4"/>
        <v>52000</v>
      </c>
      <c r="F21" s="9">
        <f t="shared" si="5"/>
        <v>60</v>
      </c>
      <c r="G21" s="10">
        <f t="shared" si="1"/>
        <v>43200</v>
      </c>
      <c r="H21" s="17">
        <f t="shared" si="2"/>
        <v>27.77777777777778</v>
      </c>
      <c r="I21" s="10">
        <v>20000</v>
      </c>
      <c r="J21" s="13">
        <f t="shared" si="6"/>
        <v>104.44444444444446</v>
      </c>
      <c r="K21" s="10">
        <f t="shared" si="7"/>
        <v>75200</v>
      </c>
    </row>
    <row r="22" spans="1:11" s="3" customFormat="1" ht="15.75" customHeight="1">
      <c r="A22" s="5" t="s">
        <v>12</v>
      </c>
      <c r="B22" s="15">
        <v>37</v>
      </c>
      <c r="C22" s="16">
        <f t="shared" si="3"/>
        <v>500000</v>
      </c>
      <c r="D22" s="17">
        <f t="shared" si="0"/>
        <v>20.555555555555557</v>
      </c>
      <c r="E22" s="10">
        <f t="shared" si="4"/>
        <v>14800</v>
      </c>
      <c r="F22" s="9">
        <f t="shared" si="5"/>
        <v>60</v>
      </c>
      <c r="G22" s="10">
        <f t="shared" si="1"/>
        <v>43200</v>
      </c>
      <c r="H22" s="17">
        <f t="shared" si="2"/>
        <v>27.77777777777778</v>
      </c>
      <c r="I22" s="10">
        <v>20000</v>
      </c>
      <c r="J22" s="13">
        <f t="shared" si="6"/>
        <v>52.77777777777778</v>
      </c>
      <c r="K22" s="10">
        <f t="shared" si="7"/>
        <v>38000</v>
      </c>
    </row>
    <row r="23" spans="1:11" s="3" customFormat="1" ht="15.75" customHeight="1">
      <c r="A23" s="5" t="s">
        <v>13</v>
      </c>
      <c r="B23" s="15">
        <v>17</v>
      </c>
      <c r="C23" s="16">
        <f t="shared" si="3"/>
        <v>500000</v>
      </c>
      <c r="D23" s="17">
        <f t="shared" si="0"/>
        <v>9.444444444444445</v>
      </c>
      <c r="E23" s="10">
        <f t="shared" si="4"/>
        <v>6800</v>
      </c>
      <c r="F23" s="9">
        <f t="shared" si="5"/>
        <v>60</v>
      </c>
      <c r="G23" s="10">
        <f t="shared" si="1"/>
        <v>43200</v>
      </c>
      <c r="H23" s="17">
        <f t="shared" si="2"/>
        <v>27.77777777777778</v>
      </c>
      <c r="I23" s="10">
        <v>20000</v>
      </c>
      <c r="J23" s="13">
        <f t="shared" si="6"/>
        <v>41.666666666666664</v>
      </c>
      <c r="K23" s="10">
        <f t="shared" si="7"/>
        <v>30000</v>
      </c>
    </row>
    <row r="24" spans="1:11" s="3" customFormat="1" ht="15.75" customHeight="1">
      <c r="A24" s="5" t="s">
        <v>14</v>
      </c>
      <c r="B24" s="15">
        <v>26</v>
      </c>
      <c r="C24" s="16">
        <f t="shared" si="3"/>
        <v>500000</v>
      </c>
      <c r="D24" s="17">
        <f t="shared" si="0"/>
        <v>14.444444444444446</v>
      </c>
      <c r="E24" s="10">
        <f t="shared" si="4"/>
        <v>10400.000000000002</v>
      </c>
      <c r="F24" s="9">
        <f t="shared" si="5"/>
        <v>60</v>
      </c>
      <c r="G24" s="10">
        <f t="shared" si="1"/>
        <v>43200</v>
      </c>
      <c r="H24" s="17">
        <f t="shared" si="2"/>
        <v>27.77777777777778</v>
      </c>
      <c r="I24" s="10">
        <v>20000</v>
      </c>
      <c r="J24" s="13">
        <f t="shared" si="6"/>
        <v>46.666666666666664</v>
      </c>
      <c r="K24" s="10">
        <f t="shared" si="7"/>
        <v>33600</v>
      </c>
    </row>
    <row r="25" spans="1:11" s="3" customFormat="1" ht="15.75" customHeight="1">
      <c r="A25" s="5" t="s">
        <v>15</v>
      </c>
      <c r="B25" s="15">
        <v>71</v>
      </c>
      <c r="C25" s="16">
        <f t="shared" si="3"/>
        <v>500000</v>
      </c>
      <c r="D25" s="17">
        <f t="shared" si="0"/>
        <v>39.44444444444446</v>
      </c>
      <c r="E25" s="10">
        <f t="shared" si="4"/>
        <v>28400.000000000007</v>
      </c>
      <c r="F25" s="9">
        <f t="shared" si="5"/>
        <v>60</v>
      </c>
      <c r="G25" s="10">
        <f t="shared" si="1"/>
        <v>43200</v>
      </c>
      <c r="H25" s="17">
        <f t="shared" si="2"/>
        <v>27.77777777777778</v>
      </c>
      <c r="I25" s="10">
        <v>20000</v>
      </c>
      <c r="J25" s="13">
        <f t="shared" si="6"/>
        <v>71.66666666666669</v>
      </c>
      <c r="K25" s="10">
        <f t="shared" si="7"/>
        <v>51600</v>
      </c>
    </row>
    <row r="26" spans="1:11" s="3" customFormat="1" ht="15.75" customHeight="1">
      <c r="A26" s="5" t="s">
        <v>16</v>
      </c>
      <c r="B26" s="15">
        <v>127</v>
      </c>
      <c r="C26" s="16">
        <f t="shared" si="3"/>
        <v>500000</v>
      </c>
      <c r="D26" s="17">
        <f t="shared" si="0"/>
        <v>70.55555555555556</v>
      </c>
      <c r="E26" s="10">
        <f t="shared" si="4"/>
        <v>50800</v>
      </c>
      <c r="F26" s="9">
        <f t="shared" si="5"/>
        <v>60</v>
      </c>
      <c r="G26" s="10">
        <f t="shared" si="1"/>
        <v>43200</v>
      </c>
      <c r="H26" s="17">
        <f t="shared" si="2"/>
        <v>27.77777777777778</v>
      </c>
      <c r="I26" s="10">
        <v>20000</v>
      </c>
      <c r="J26" s="13">
        <f t="shared" si="6"/>
        <v>102.77777777777777</v>
      </c>
      <c r="K26" s="10">
        <f t="shared" si="7"/>
        <v>74000</v>
      </c>
    </row>
    <row r="27" spans="1:11" s="3" customFormat="1" ht="15.75" customHeight="1">
      <c r="A27" s="5" t="s">
        <v>17</v>
      </c>
      <c r="B27" s="15">
        <v>146</v>
      </c>
      <c r="C27" s="16">
        <f t="shared" si="3"/>
        <v>500000</v>
      </c>
      <c r="D27" s="17">
        <f t="shared" si="0"/>
        <v>81.11111111111111</v>
      </c>
      <c r="E27" s="10">
        <f t="shared" si="4"/>
        <v>58400</v>
      </c>
      <c r="F27" s="9">
        <f t="shared" si="5"/>
        <v>60</v>
      </c>
      <c r="G27" s="10">
        <f t="shared" si="1"/>
        <v>43200</v>
      </c>
      <c r="H27" s="17">
        <f t="shared" si="2"/>
        <v>13.88888888888889</v>
      </c>
      <c r="I27" s="10">
        <v>10000</v>
      </c>
      <c r="J27" s="13">
        <f t="shared" si="6"/>
        <v>127.22222222222223</v>
      </c>
      <c r="K27" s="10">
        <f t="shared" si="7"/>
        <v>91600</v>
      </c>
    </row>
    <row r="28" spans="1:11" s="3" customFormat="1" ht="15.75" customHeight="1" thickBot="1">
      <c r="A28" s="6" t="s">
        <v>18</v>
      </c>
      <c r="B28" s="18">
        <v>225</v>
      </c>
      <c r="C28" s="19">
        <f t="shared" si="3"/>
        <v>500000</v>
      </c>
      <c r="D28" s="17">
        <f t="shared" si="0"/>
        <v>125</v>
      </c>
      <c r="E28" s="10">
        <f t="shared" si="4"/>
        <v>90000</v>
      </c>
      <c r="F28" s="11">
        <f t="shared" si="5"/>
        <v>60</v>
      </c>
      <c r="G28" s="12">
        <f t="shared" si="1"/>
        <v>43200</v>
      </c>
      <c r="H28" s="17">
        <f t="shared" si="2"/>
        <v>13.88888888888889</v>
      </c>
      <c r="I28" s="10">
        <v>10000</v>
      </c>
      <c r="J28" s="13">
        <f t="shared" si="6"/>
        <v>171.11111111111111</v>
      </c>
      <c r="K28" s="10">
        <f t="shared" si="7"/>
        <v>123200</v>
      </c>
    </row>
    <row r="29" ht="16.5" thickBot="1"/>
    <row r="30" spans="1:11" s="24" customFormat="1" ht="13.5" thickBot="1">
      <c r="A30" s="25" t="s">
        <v>38</v>
      </c>
      <c r="B30" s="27">
        <f aca="true" t="shared" si="8" ref="B30:K30">AVERAGE(B17:B28)</f>
        <v>171.41666666666666</v>
      </c>
      <c r="C30" s="27">
        <f t="shared" si="8"/>
        <v>500000</v>
      </c>
      <c r="D30" s="27">
        <f t="shared" si="8"/>
        <v>95.23148148148148</v>
      </c>
      <c r="E30" s="27">
        <f t="shared" si="8"/>
        <v>68566.66666666667</v>
      </c>
      <c r="F30" s="28">
        <f t="shared" si="8"/>
        <v>60</v>
      </c>
      <c r="G30" s="27">
        <f t="shared" si="8"/>
        <v>43200</v>
      </c>
      <c r="H30" s="28">
        <f t="shared" si="8"/>
        <v>20.833333333333332</v>
      </c>
      <c r="I30" s="27">
        <f t="shared" si="8"/>
        <v>15000</v>
      </c>
      <c r="J30" s="27">
        <f t="shared" si="8"/>
        <v>134.39814814814818</v>
      </c>
      <c r="K30" s="29">
        <f t="shared" si="8"/>
        <v>96766.66666666667</v>
      </c>
    </row>
    <row r="32" spans="1:15" s="30" customFormat="1" ht="12.75">
      <c r="A32" s="35" t="s">
        <v>59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4" spans="1:11" ht="15.75">
      <c r="A34" s="41" t="s">
        <v>62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</row>
  </sheetData>
  <mergeCells count="6">
    <mergeCell ref="J14:K15"/>
    <mergeCell ref="A34:K34"/>
    <mergeCell ref="B14:B15"/>
    <mergeCell ref="D14:E15"/>
    <mergeCell ref="F14:G15"/>
    <mergeCell ref="H14:I15"/>
  </mergeCells>
  <printOptions horizontalCentered="1" verticalCentered="1"/>
  <pageMargins left="0.5905511811023623" right="0.5905511811023623" top="0.984251968503937" bottom="0.7874015748031497" header="0.5905511811023623" footer="0.7086614173228347"/>
  <pageSetup horizontalDpi="300" verticalDpi="300" orientation="landscape" paperSize="9" scale="70" r:id="rId1"/>
  <headerFooter alignWithMargins="0">
    <oddFooter>&amp;R&amp;"Humnst777 Lt BT,Light"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="65" zoomScaleNormal="65" workbookViewId="0" topLeftCell="A1">
      <selection activeCell="D14" sqref="D14:E15"/>
    </sheetView>
  </sheetViews>
  <sheetFormatPr defaultColWidth="9.140625" defaultRowHeight="12.75"/>
  <cols>
    <col min="1" max="1" width="7.140625" style="1" customWidth="1"/>
    <col min="2" max="11" width="14.28125" style="1" customWidth="1"/>
    <col min="12" max="12" width="9.421875" style="1" bestFit="1" customWidth="1"/>
    <col min="13" max="13" width="9.7109375" style="1" customWidth="1"/>
    <col min="14" max="14" width="8.28125" style="1" customWidth="1"/>
    <col min="15" max="15" width="9.57421875" style="1" customWidth="1"/>
    <col min="16" max="16" width="9.28125" style="1" bestFit="1" customWidth="1"/>
    <col min="17" max="17" width="11.28125" style="1" customWidth="1"/>
    <col min="18" max="16384" width="9.140625" style="1" customWidth="1"/>
  </cols>
  <sheetData>
    <row r="1" spans="1:17" s="2" customFormat="1" ht="20.25">
      <c r="A1" s="31" t="s">
        <v>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="2" customFormat="1" ht="9" customHeight="1"/>
    <row r="3" spans="1:15" s="2" customFormat="1" ht="20.25">
      <c r="A3" s="31" t="s">
        <v>40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="2" customFormat="1" ht="9" customHeight="1"/>
    <row r="5" spans="1:15" s="2" customFormat="1" ht="20.25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7" spans="1:15" ht="15.75">
      <c r="A7" s="32" t="s">
        <v>71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15.75">
      <c r="A8" s="32" t="s">
        <v>45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ht="15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ht="15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5" ht="15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3" spans="4:11" s="30" customFormat="1" ht="13.5" thickBot="1">
      <c r="D13" s="34">
        <v>1</v>
      </c>
      <c r="E13" s="34"/>
      <c r="F13" s="34">
        <v>2</v>
      </c>
      <c r="G13" s="34"/>
      <c r="H13" s="34">
        <v>3</v>
      </c>
      <c r="I13" s="34"/>
      <c r="J13" s="34">
        <v>4</v>
      </c>
      <c r="K13" s="34"/>
    </row>
    <row r="14" spans="1:11" s="3" customFormat="1" ht="15.75" customHeight="1">
      <c r="A14" s="36" t="s">
        <v>6</v>
      </c>
      <c r="B14" s="42" t="s">
        <v>21</v>
      </c>
      <c r="C14" s="22" t="s">
        <v>68</v>
      </c>
      <c r="D14" s="44" t="s">
        <v>24</v>
      </c>
      <c r="E14" s="38"/>
      <c r="F14" s="37" t="s">
        <v>57</v>
      </c>
      <c r="G14" s="38"/>
      <c r="H14" s="37" t="s">
        <v>58</v>
      </c>
      <c r="I14" s="38"/>
      <c r="J14" s="37" t="s">
        <v>60</v>
      </c>
      <c r="K14" s="38"/>
    </row>
    <row r="15" spans="1:11" s="3" customFormat="1" ht="15.75" customHeight="1">
      <c r="A15" s="5"/>
      <c r="B15" s="43"/>
      <c r="C15" s="23" t="s">
        <v>69</v>
      </c>
      <c r="D15" s="45"/>
      <c r="E15" s="40"/>
      <c r="F15" s="39"/>
      <c r="G15" s="40"/>
      <c r="H15" s="39"/>
      <c r="I15" s="40"/>
      <c r="J15" s="39"/>
      <c r="K15" s="40"/>
    </row>
    <row r="16" spans="1:11" s="4" customFormat="1" ht="12.75">
      <c r="A16" s="5"/>
      <c r="B16" s="7" t="s">
        <v>22</v>
      </c>
      <c r="C16" s="14" t="s">
        <v>23</v>
      </c>
      <c r="D16" s="14" t="s">
        <v>19</v>
      </c>
      <c r="E16" s="8" t="s">
        <v>20</v>
      </c>
      <c r="F16" s="7" t="s">
        <v>19</v>
      </c>
      <c r="G16" s="8" t="s">
        <v>20</v>
      </c>
      <c r="H16" s="7" t="s">
        <v>19</v>
      </c>
      <c r="I16" s="8" t="s">
        <v>20</v>
      </c>
      <c r="J16" s="7" t="s">
        <v>19</v>
      </c>
      <c r="K16" s="8" t="s">
        <v>20</v>
      </c>
    </row>
    <row r="17" spans="1:11" s="3" customFormat="1" ht="15.75" customHeight="1">
      <c r="A17" s="5" t="s">
        <v>7</v>
      </c>
      <c r="B17" s="15">
        <v>286</v>
      </c>
      <c r="C17" s="16">
        <v>1400000</v>
      </c>
      <c r="D17" s="17">
        <f aca="true" t="shared" si="0" ref="D17:D28">E17/(30*24)</f>
        <v>444.88888888888897</v>
      </c>
      <c r="E17" s="10">
        <f aca="true" t="shared" si="1" ref="E17:E28">0.001*B17*C17*0.8</f>
        <v>320320.00000000006</v>
      </c>
      <c r="F17" s="9">
        <v>80</v>
      </c>
      <c r="G17" s="10">
        <f aca="true" t="shared" si="2" ref="G17:G28">F17*24*30</f>
        <v>57600</v>
      </c>
      <c r="H17" s="17">
        <f aca="true" t="shared" si="3" ref="H17:H28">I17/(30*24)</f>
        <v>13.88888888888889</v>
      </c>
      <c r="I17" s="10">
        <v>10000</v>
      </c>
      <c r="J17" s="13">
        <f aca="true" t="shared" si="4" ref="J17:J28">D17+F17-H17</f>
        <v>511</v>
      </c>
      <c r="K17" s="10">
        <f aca="true" t="shared" si="5" ref="K17:K28">E17+G17-I17</f>
        <v>367920.00000000006</v>
      </c>
    </row>
    <row r="18" spans="1:11" s="3" customFormat="1" ht="15.75" customHeight="1">
      <c r="A18" s="5" t="s">
        <v>8</v>
      </c>
      <c r="B18" s="15">
        <v>330</v>
      </c>
      <c r="C18" s="16">
        <f aca="true" t="shared" si="6" ref="C18:C28">C17</f>
        <v>1400000</v>
      </c>
      <c r="D18" s="17">
        <f t="shared" si="0"/>
        <v>513.3333333333334</v>
      </c>
      <c r="E18" s="10">
        <f t="shared" si="1"/>
        <v>369600</v>
      </c>
      <c r="F18" s="9">
        <f aca="true" t="shared" si="7" ref="F18:F28">F17</f>
        <v>80</v>
      </c>
      <c r="G18" s="10">
        <f t="shared" si="2"/>
        <v>57600</v>
      </c>
      <c r="H18" s="17">
        <f t="shared" si="3"/>
        <v>13.88888888888889</v>
      </c>
      <c r="I18" s="10">
        <v>10000</v>
      </c>
      <c r="J18" s="13">
        <f t="shared" si="4"/>
        <v>579.4444444444445</v>
      </c>
      <c r="K18" s="10">
        <f t="shared" si="5"/>
        <v>417200</v>
      </c>
    </row>
    <row r="19" spans="1:11" s="3" customFormat="1" ht="15.75" customHeight="1">
      <c r="A19" s="5" t="s">
        <v>9</v>
      </c>
      <c r="B19" s="15">
        <v>369</v>
      </c>
      <c r="C19" s="16">
        <f t="shared" si="6"/>
        <v>1400000</v>
      </c>
      <c r="D19" s="17">
        <f t="shared" si="0"/>
        <v>574</v>
      </c>
      <c r="E19" s="10">
        <f t="shared" si="1"/>
        <v>413280</v>
      </c>
      <c r="F19" s="9">
        <f t="shared" si="7"/>
        <v>80</v>
      </c>
      <c r="G19" s="10">
        <f t="shared" si="2"/>
        <v>57600</v>
      </c>
      <c r="H19" s="17">
        <f t="shared" si="3"/>
        <v>13.88888888888889</v>
      </c>
      <c r="I19" s="10">
        <v>10000</v>
      </c>
      <c r="J19" s="13">
        <f t="shared" si="4"/>
        <v>640.1111111111111</v>
      </c>
      <c r="K19" s="10">
        <f t="shared" si="5"/>
        <v>460880</v>
      </c>
    </row>
    <row r="20" spans="1:11" s="3" customFormat="1" ht="15.75" customHeight="1">
      <c r="A20" s="5" t="s">
        <v>10</v>
      </c>
      <c r="B20" s="15">
        <v>293</v>
      </c>
      <c r="C20" s="16">
        <f t="shared" si="6"/>
        <v>1400000</v>
      </c>
      <c r="D20" s="17">
        <f t="shared" si="0"/>
        <v>455.77777777777777</v>
      </c>
      <c r="E20" s="10">
        <f t="shared" si="1"/>
        <v>328160</v>
      </c>
      <c r="F20" s="9">
        <f t="shared" si="7"/>
        <v>80</v>
      </c>
      <c r="G20" s="10">
        <f t="shared" si="2"/>
        <v>57600</v>
      </c>
      <c r="H20" s="17">
        <f t="shared" si="3"/>
        <v>13.88888888888889</v>
      </c>
      <c r="I20" s="10">
        <v>10000</v>
      </c>
      <c r="J20" s="13">
        <f t="shared" si="4"/>
        <v>521.8888888888889</v>
      </c>
      <c r="K20" s="10">
        <f t="shared" si="5"/>
        <v>375760</v>
      </c>
    </row>
    <row r="21" spans="1:11" s="3" customFormat="1" ht="15.75" customHeight="1">
      <c r="A21" s="5" t="s">
        <v>11</v>
      </c>
      <c r="B21" s="15">
        <v>130</v>
      </c>
      <c r="C21" s="16">
        <f t="shared" si="6"/>
        <v>1400000</v>
      </c>
      <c r="D21" s="17">
        <f t="shared" si="0"/>
        <v>202.22222222222223</v>
      </c>
      <c r="E21" s="10">
        <f t="shared" si="1"/>
        <v>145600</v>
      </c>
      <c r="F21" s="9">
        <f t="shared" si="7"/>
        <v>80</v>
      </c>
      <c r="G21" s="10">
        <f t="shared" si="2"/>
        <v>57600</v>
      </c>
      <c r="H21" s="17">
        <f t="shared" si="3"/>
        <v>27.77777777777778</v>
      </c>
      <c r="I21" s="10">
        <v>20000</v>
      </c>
      <c r="J21" s="13">
        <f t="shared" si="4"/>
        <v>254.44444444444446</v>
      </c>
      <c r="K21" s="10">
        <f t="shared" si="5"/>
        <v>183200</v>
      </c>
    </row>
    <row r="22" spans="1:11" s="3" customFormat="1" ht="15.75" customHeight="1">
      <c r="A22" s="5" t="s">
        <v>12</v>
      </c>
      <c r="B22" s="15">
        <v>37</v>
      </c>
      <c r="C22" s="16">
        <f t="shared" si="6"/>
        <v>1400000</v>
      </c>
      <c r="D22" s="17">
        <f t="shared" si="0"/>
        <v>57.55555555555556</v>
      </c>
      <c r="E22" s="10">
        <f t="shared" si="1"/>
        <v>41440</v>
      </c>
      <c r="F22" s="9">
        <f t="shared" si="7"/>
        <v>80</v>
      </c>
      <c r="G22" s="10">
        <f t="shared" si="2"/>
        <v>57600</v>
      </c>
      <c r="H22" s="17">
        <f t="shared" si="3"/>
        <v>27.77777777777778</v>
      </c>
      <c r="I22" s="10">
        <v>20000</v>
      </c>
      <c r="J22" s="13">
        <f t="shared" si="4"/>
        <v>109.77777777777777</v>
      </c>
      <c r="K22" s="10">
        <f t="shared" si="5"/>
        <v>79040</v>
      </c>
    </row>
    <row r="23" spans="1:11" s="3" customFormat="1" ht="15.75" customHeight="1">
      <c r="A23" s="5" t="s">
        <v>13</v>
      </c>
      <c r="B23" s="15">
        <v>17</v>
      </c>
      <c r="C23" s="16">
        <f t="shared" si="6"/>
        <v>1400000</v>
      </c>
      <c r="D23" s="17">
        <f t="shared" si="0"/>
        <v>26.444444444444443</v>
      </c>
      <c r="E23" s="10">
        <f t="shared" si="1"/>
        <v>19040</v>
      </c>
      <c r="F23" s="9">
        <f t="shared" si="7"/>
        <v>80</v>
      </c>
      <c r="G23" s="10">
        <f t="shared" si="2"/>
        <v>57600</v>
      </c>
      <c r="H23" s="17">
        <f t="shared" si="3"/>
        <v>27.77777777777778</v>
      </c>
      <c r="I23" s="10">
        <v>20000</v>
      </c>
      <c r="J23" s="13">
        <f t="shared" si="4"/>
        <v>78.66666666666666</v>
      </c>
      <c r="K23" s="10">
        <f t="shared" si="5"/>
        <v>56640</v>
      </c>
    </row>
    <row r="24" spans="1:11" s="3" customFormat="1" ht="15.75" customHeight="1">
      <c r="A24" s="5" t="s">
        <v>14</v>
      </c>
      <c r="B24" s="15">
        <v>26</v>
      </c>
      <c r="C24" s="16">
        <f t="shared" si="6"/>
        <v>1400000</v>
      </c>
      <c r="D24" s="17">
        <f t="shared" si="0"/>
        <v>40.44444444444444</v>
      </c>
      <c r="E24" s="10">
        <f t="shared" si="1"/>
        <v>29120</v>
      </c>
      <c r="F24" s="9">
        <f t="shared" si="7"/>
        <v>80</v>
      </c>
      <c r="G24" s="10">
        <f t="shared" si="2"/>
        <v>57600</v>
      </c>
      <c r="H24" s="17">
        <f t="shared" si="3"/>
        <v>27.77777777777778</v>
      </c>
      <c r="I24" s="10">
        <v>20000</v>
      </c>
      <c r="J24" s="13">
        <f t="shared" si="4"/>
        <v>92.66666666666666</v>
      </c>
      <c r="K24" s="10">
        <f t="shared" si="5"/>
        <v>66720</v>
      </c>
    </row>
    <row r="25" spans="1:11" s="3" customFormat="1" ht="15.75" customHeight="1">
      <c r="A25" s="5" t="s">
        <v>15</v>
      </c>
      <c r="B25" s="15">
        <v>71</v>
      </c>
      <c r="C25" s="16">
        <f t="shared" si="6"/>
        <v>1400000</v>
      </c>
      <c r="D25" s="17">
        <f t="shared" si="0"/>
        <v>110.44444444444447</v>
      </c>
      <c r="E25" s="10">
        <f t="shared" si="1"/>
        <v>79520.00000000001</v>
      </c>
      <c r="F25" s="9">
        <f t="shared" si="7"/>
        <v>80</v>
      </c>
      <c r="G25" s="10">
        <f t="shared" si="2"/>
        <v>57600</v>
      </c>
      <c r="H25" s="17">
        <f t="shared" si="3"/>
        <v>27.77777777777778</v>
      </c>
      <c r="I25" s="10">
        <v>20000</v>
      </c>
      <c r="J25" s="13">
        <f t="shared" si="4"/>
        <v>162.66666666666669</v>
      </c>
      <c r="K25" s="10">
        <f t="shared" si="5"/>
        <v>117120</v>
      </c>
    </row>
    <row r="26" spans="1:11" s="3" customFormat="1" ht="15.75" customHeight="1">
      <c r="A26" s="5" t="s">
        <v>16</v>
      </c>
      <c r="B26" s="15">
        <v>127</v>
      </c>
      <c r="C26" s="16">
        <f t="shared" si="6"/>
        <v>1400000</v>
      </c>
      <c r="D26" s="17">
        <f t="shared" si="0"/>
        <v>197.55555555555554</v>
      </c>
      <c r="E26" s="10">
        <f t="shared" si="1"/>
        <v>142240</v>
      </c>
      <c r="F26" s="9">
        <f t="shared" si="7"/>
        <v>80</v>
      </c>
      <c r="G26" s="10">
        <f t="shared" si="2"/>
        <v>57600</v>
      </c>
      <c r="H26" s="17">
        <f t="shared" si="3"/>
        <v>27.77777777777778</v>
      </c>
      <c r="I26" s="10">
        <v>20000</v>
      </c>
      <c r="J26" s="13">
        <f t="shared" si="4"/>
        <v>249.77777777777777</v>
      </c>
      <c r="K26" s="10">
        <f t="shared" si="5"/>
        <v>179840</v>
      </c>
    </row>
    <row r="27" spans="1:11" s="3" customFormat="1" ht="15.75" customHeight="1">
      <c r="A27" s="5" t="s">
        <v>17</v>
      </c>
      <c r="B27" s="15">
        <v>146</v>
      </c>
      <c r="C27" s="16">
        <f t="shared" si="6"/>
        <v>1400000</v>
      </c>
      <c r="D27" s="17">
        <f t="shared" si="0"/>
        <v>227.11111111111111</v>
      </c>
      <c r="E27" s="10">
        <f t="shared" si="1"/>
        <v>163520</v>
      </c>
      <c r="F27" s="9">
        <f t="shared" si="7"/>
        <v>80</v>
      </c>
      <c r="G27" s="10">
        <f t="shared" si="2"/>
        <v>57600</v>
      </c>
      <c r="H27" s="17">
        <f t="shared" si="3"/>
        <v>13.88888888888889</v>
      </c>
      <c r="I27" s="10">
        <v>10000</v>
      </c>
      <c r="J27" s="13">
        <f t="shared" si="4"/>
        <v>293.2222222222222</v>
      </c>
      <c r="K27" s="10">
        <f t="shared" si="5"/>
        <v>211120</v>
      </c>
    </row>
    <row r="28" spans="1:11" s="3" customFormat="1" ht="15.75" customHeight="1" thickBot="1">
      <c r="A28" s="6" t="s">
        <v>18</v>
      </c>
      <c r="B28" s="18">
        <v>225</v>
      </c>
      <c r="C28" s="19">
        <f t="shared" si="6"/>
        <v>1400000</v>
      </c>
      <c r="D28" s="17">
        <f t="shared" si="0"/>
        <v>350</v>
      </c>
      <c r="E28" s="10">
        <f t="shared" si="1"/>
        <v>252000</v>
      </c>
      <c r="F28" s="11">
        <f t="shared" si="7"/>
        <v>80</v>
      </c>
      <c r="G28" s="12">
        <f t="shared" si="2"/>
        <v>57600</v>
      </c>
      <c r="H28" s="17">
        <f t="shared" si="3"/>
        <v>13.88888888888889</v>
      </c>
      <c r="I28" s="10">
        <v>10000</v>
      </c>
      <c r="J28" s="13">
        <f t="shared" si="4"/>
        <v>416.1111111111111</v>
      </c>
      <c r="K28" s="10">
        <f t="shared" si="5"/>
        <v>299600</v>
      </c>
    </row>
    <row r="29" ht="16.5" thickBot="1"/>
    <row r="30" spans="1:11" s="24" customFormat="1" ht="13.5" thickBot="1">
      <c r="A30" s="25" t="s">
        <v>38</v>
      </c>
      <c r="B30" s="27">
        <f aca="true" t="shared" si="8" ref="B30:K30">AVERAGE(B17:B28)</f>
        <v>171.41666666666666</v>
      </c>
      <c r="C30" s="27">
        <f t="shared" si="8"/>
        <v>1400000</v>
      </c>
      <c r="D30" s="27">
        <f t="shared" si="8"/>
        <v>266.6481481481482</v>
      </c>
      <c r="E30" s="27">
        <f t="shared" si="8"/>
        <v>191986.66666666666</v>
      </c>
      <c r="F30" s="28">
        <f t="shared" si="8"/>
        <v>80</v>
      </c>
      <c r="G30" s="27">
        <f t="shared" si="8"/>
        <v>57600</v>
      </c>
      <c r="H30" s="28">
        <f t="shared" si="8"/>
        <v>20.833333333333332</v>
      </c>
      <c r="I30" s="27">
        <f t="shared" si="8"/>
        <v>15000</v>
      </c>
      <c r="J30" s="27">
        <f t="shared" si="8"/>
        <v>325.8148148148148</v>
      </c>
      <c r="K30" s="29">
        <f t="shared" si="8"/>
        <v>234586.66666666666</v>
      </c>
    </row>
    <row r="32" spans="1:15" s="30" customFormat="1" ht="12.75">
      <c r="A32" s="35" t="s">
        <v>59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4" spans="1:11" ht="15.75">
      <c r="A34" s="41" t="s">
        <v>64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</row>
  </sheetData>
  <mergeCells count="6">
    <mergeCell ref="A34:K34"/>
    <mergeCell ref="B14:B15"/>
    <mergeCell ref="D14:E15"/>
    <mergeCell ref="F14:G15"/>
    <mergeCell ref="H14:I15"/>
    <mergeCell ref="J14:K15"/>
  </mergeCells>
  <printOptions horizontalCentered="1" verticalCentered="1"/>
  <pageMargins left="0.5905511811023623" right="0.5905511811023623" top="0.984251968503937" bottom="0.7874015748031497" header="0.5905511811023623" footer="0.7086614173228347"/>
  <pageSetup horizontalDpi="300" verticalDpi="300" orientation="landscape" paperSize="9" scale="70" r:id="rId1"/>
  <headerFooter alignWithMargins="0">
    <oddFooter>&amp;R&amp;"Humnst777 Lt BT,Light"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zoomScale="65" zoomScaleNormal="65" workbookViewId="0" topLeftCell="A1">
      <selection activeCell="M9" sqref="M9"/>
    </sheetView>
  </sheetViews>
  <sheetFormatPr defaultColWidth="9.140625" defaultRowHeight="12.75"/>
  <cols>
    <col min="1" max="1" width="7.140625" style="1" customWidth="1"/>
    <col min="2" max="11" width="14.28125" style="1" customWidth="1"/>
    <col min="12" max="12" width="9.421875" style="1" bestFit="1" customWidth="1"/>
    <col min="13" max="13" width="9.7109375" style="1" customWidth="1"/>
    <col min="14" max="14" width="8.28125" style="1" customWidth="1"/>
    <col min="15" max="15" width="9.57421875" style="1" customWidth="1"/>
    <col min="16" max="16" width="9.28125" style="1" bestFit="1" customWidth="1"/>
    <col min="17" max="17" width="11.28125" style="1" customWidth="1"/>
    <col min="18" max="16384" width="9.140625" style="1" customWidth="1"/>
  </cols>
  <sheetData>
    <row r="1" spans="1:17" s="2" customFormat="1" ht="20.25">
      <c r="A1" s="31" t="s">
        <v>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="2" customFormat="1" ht="9" customHeight="1"/>
    <row r="3" spans="1:15" s="2" customFormat="1" ht="20.25">
      <c r="A3" s="31" t="s">
        <v>61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="2" customFormat="1" ht="9" customHeight="1"/>
    <row r="5" spans="1:15" s="2" customFormat="1" ht="20.25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7" spans="1:15" ht="15.75">
      <c r="A7" s="32" t="s">
        <v>72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15.75">
      <c r="A8" s="32" t="s">
        <v>51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ht="15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ht="15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5" ht="15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3" spans="4:11" s="30" customFormat="1" ht="13.5" thickBot="1">
      <c r="D13" s="34">
        <v>1</v>
      </c>
      <c r="E13" s="34"/>
      <c r="F13" s="34">
        <v>2</v>
      </c>
      <c r="G13" s="34"/>
      <c r="H13" s="34">
        <v>3</v>
      </c>
      <c r="I13" s="34"/>
      <c r="J13" s="34">
        <v>4</v>
      </c>
      <c r="K13" s="34"/>
    </row>
    <row r="14" spans="1:11" s="3" customFormat="1" ht="15.75" customHeight="1">
      <c r="A14" s="36" t="s">
        <v>6</v>
      </c>
      <c r="B14" s="42" t="s">
        <v>21</v>
      </c>
      <c r="C14" s="22" t="s">
        <v>68</v>
      </c>
      <c r="D14" s="44" t="s">
        <v>24</v>
      </c>
      <c r="E14" s="38"/>
      <c r="F14" s="37" t="s">
        <v>57</v>
      </c>
      <c r="G14" s="38"/>
      <c r="H14" s="37" t="s">
        <v>58</v>
      </c>
      <c r="I14" s="38"/>
      <c r="J14" s="37" t="s">
        <v>60</v>
      </c>
      <c r="K14" s="38"/>
    </row>
    <row r="15" spans="1:11" s="3" customFormat="1" ht="15.75" customHeight="1">
      <c r="A15" s="5"/>
      <c r="B15" s="43"/>
      <c r="C15" s="23" t="s">
        <v>69</v>
      </c>
      <c r="D15" s="45"/>
      <c r="E15" s="40"/>
      <c r="F15" s="39"/>
      <c r="G15" s="40"/>
      <c r="H15" s="39"/>
      <c r="I15" s="40"/>
      <c r="J15" s="39"/>
      <c r="K15" s="40"/>
    </row>
    <row r="16" spans="1:11" s="4" customFormat="1" ht="12.75">
      <c r="A16" s="5"/>
      <c r="B16" s="7" t="s">
        <v>22</v>
      </c>
      <c r="C16" s="14" t="s">
        <v>23</v>
      </c>
      <c r="D16" s="14" t="s">
        <v>19</v>
      </c>
      <c r="E16" s="8" t="s">
        <v>20</v>
      </c>
      <c r="F16" s="7" t="s">
        <v>19</v>
      </c>
      <c r="G16" s="8" t="s">
        <v>20</v>
      </c>
      <c r="H16" s="7" t="s">
        <v>19</v>
      </c>
      <c r="I16" s="8" t="s">
        <v>20</v>
      </c>
      <c r="J16" s="7" t="s">
        <v>19</v>
      </c>
      <c r="K16" s="8" t="s">
        <v>20</v>
      </c>
    </row>
    <row r="17" spans="1:11" s="3" customFormat="1" ht="15.75" customHeight="1">
      <c r="A17" s="5" t="s">
        <v>7</v>
      </c>
      <c r="B17" s="15">
        <v>286</v>
      </c>
      <c r="C17" s="16">
        <v>1900000</v>
      </c>
      <c r="D17" s="17">
        <f aca="true" t="shared" si="0" ref="D17:D28">E17/(30*24)</f>
        <v>603.7777777777779</v>
      </c>
      <c r="E17" s="10">
        <f aca="true" t="shared" si="1" ref="E17:E28">0.001*B17*C17*0.8</f>
        <v>434720.0000000001</v>
      </c>
      <c r="F17" s="9">
        <v>100</v>
      </c>
      <c r="G17" s="10">
        <f aca="true" t="shared" si="2" ref="G17:G28">F17*24*30</f>
        <v>72000</v>
      </c>
      <c r="H17" s="17">
        <f aca="true" t="shared" si="3" ref="H17:H28">I17/(30*24)</f>
        <v>13.88888888888889</v>
      </c>
      <c r="I17" s="10">
        <v>10000</v>
      </c>
      <c r="J17" s="13">
        <f aca="true" t="shared" si="4" ref="J17:J28">D17+F17-H17</f>
        <v>689.888888888889</v>
      </c>
      <c r="K17" s="10">
        <f aca="true" t="shared" si="5" ref="K17:K28">E17+G17-I17</f>
        <v>496720.0000000001</v>
      </c>
    </row>
    <row r="18" spans="1:11" s="3" customFormat="1" ht="15.75" customHeight="1">
      <c r="A18" s="5" t="s">
        <v>8</v>
      </c>
      <c r="B18" s="15">
        <v>330</v>
      </c>
      <c r="C18" s="16">
        <f aca="true" t="shared" si="6" ref="C18:C28">C17</f>
        <v>1900000</v>
      </c>
      <c r="D18" s="17">
        <f t="shared" si="0"/>
        <v>696.6666666666666</v>
      </c>
      <c r="E18" s="10">
        <f t="shared" si="1"/>
        <v>501600</v>
      </c>
      <c r="F18" s="9">
        <f aca="true" t="shared" si="7" ref="F18:F28">F17</f>
        <v>100</v>
      </c>
      <c r="G18" s="10">
        <f t="shared" si="2"/>
        <v>72000</v>
      </c>
      <c r="H18" s="17">
        <f t="shared" si="3"/>
        <v>13.88888888888889</v>
      </c>
      <c r="I18" s="10">
        <v>10000</v>
      </c>
      <c r="J18" s="13">
        <f t="shared" si="4"/>
        <v>782.7777777777777</v>
      </c>
      <c r="K18" s="10">
        <f t="shared" si="5"/>
        <v>563600</v>
      </c>
    </row>
    <row r="19" spans="1:11" s="3" customFormat="1" ht="15.75" customHeight="1">
      <c r="A19" s="5" t="s">
        <v>9</v>
      </c>
      <c r="B19" s="15">
        <v>369</v>
      </c>
      <c r="C19" s="16">
        <f t="shared" si="6"/>
        <v>1900000</v>
      </c>
      <c r="D19" s="17">
        <f t="shared" si="0"/>
        <v>779</v>
      </c>
      <c r="E19" s="10">
        <f t="shared" si="1"/>
        <v>560880</v>
      </c>
      <c r="F19" s="9">
        <f t="shared" si="7"/>
        <v>100</v>
      </c>
      <c r="G19" s="10">
        <f t="shared" si="2"/>
        <v>72000</v>
      </c>
      <c r="H19" s="17">
        <f t="shared" si="3"/>
        <v>13.88888888888889</v>
      </c>
      <c r="I19" s="10">
        <v>10000</v>
      </c>
      <c r="J19" s="13">
        <f t="shared" si="4"/>
        <v>865.1111111111111</v>
      </c>
      <c r="K19" s="10">
        <f t="shared" si="5"/>
        <v>622880</v>
      </c>
    </row>
    <row r="20" spans="1:11" s="3" customFormat="1" ht="15.75" customHeight="1">
      <c r="A20" s="5" t="s">
        <v>10</v>
      </c>
      <c r="B20" s="15">
        <v>293</v>
      </c>
      <c r="C20" s="16">
        <f t="shared" si="6"/>
        <v>1900000</v>
      </c>
      <c r="D20" s="17">
        <f t="shared" si="0"/>
        <v>618.5555555555555</v>
      </c>
      <c r="E20" s="10">
        <f t="shared" si="1"/>
        <v>445360</v>
      </c>
      <c r="F20" s="9">
        <f t="shared" si="7"/>
        <v>100</v>
      </c>
      <c r="G20" s="10">
        <f t="shared" si="2"/>
        <v>72000</v>
      </c>
      <c r="H20" s="17">
        <f t="shared" si="3"/>
        <v>13.88888888888889</v>
      </c>
      <c r="I20" s="10">
        <v>10000</v>
      </c>
      <c r="J20" s="13">
        <f t="shared" si="4"/>
        <v>704.6666666666666</v>
      </c>
      <c r="K20" s="10">
        <f t="shared" si="5"/>
        <v>507360</v>
      </c>
    </row>
    <row r="21" spans="1:11" s="3" customFormat="1" ht="15.75" customHeight="1">
      <c r="A21" s="5" t="s">
        <v>11</v>
      </c>
      <c r="B21" s="15">
        <v>130</v>
      </c>
      <c r="C21" s="16">
        <f t="shared" si="6"/>
        <v>1900000</v>
      </c>
      <c r="D21" s="17">
        <f t="shared" si="0"/>
        <v>274.44444444444446</v>
      </c>
      <c r="E21" s="10">
        <f t="shared" si="1"/>
        <v>197600</v>
      </c>
      <c r="F21" s="9">
        <f t="shared" si="7"/>
        <v>100</v>
      </c>
      <c r="G21" s="10">
        <f t="shared" si="2"/>
        <v>72000</v>
      </c>
      <c r="H21" s="17">
        <f t="shared" si="3"/>
        <v>27.77777777777778</v>
      </c>
      <c r="I21" s="10">
        <v>20000</v>
      </c>
      <c r="J21" s="13">
        <f t="shared" si="4"/>
        <v>346.6666666666667</v>
      </c>
      <c r="K21" s="10">
        <f t="shared" si="5"/>
        <v>249600</v>
      </c>
    </row>
    <row r="22" spans="1:11" s="3" customFormat="1" ht="15.75" customHeight="1">
      <c r="A22" s="5" t="s">
        <v>12</v>
      </c>
      <c r="B22" s="15">
        <v>37</v>
      </c>
      <c r="C22" s="16">
        <f t="shared" si="6"/>
        <v>1900000</v>
      </c>
      <c r="D22" s="17">
        <f t="shared" si="0"/>
        <v>78.11111111111111</v>
      </c>
      <c r="E22" s="10">
        <f t="shared" si="1"/>
        <v>56240</v>
      </c>
      <c r="F22" s="9">
        <f t="shared" si="7"/>
        <v>100</v>
      </c>
      <c r="G22" s="10">
        <f t="shared" si="2"/>
        <v>72000</v>
      </c>
      <c r="H22" s="17">
        <f t="shared" si="3"/>
        <v>27.77777777777778</v>
      </c>
      <c r="I22" s="10">
        <v>20000</v>
      </c>
      <c r="J22" s="13">
        <f t="shared" si="4"/>
        <v>150.33333333333334</v>
      </c>
      <c r="K22" s="10">
        <f t="shared" si="5"/>
        <v>108240</v>
      </c>
    </row>
    <row r="23" spans="1:11" s="3" customFormat="1" ht="15.75" customHeight="1">
      <c r="A23" s="5" t="s">
        <v>13</v>
      </c>
      <c r="B23" s="15">
        <v>17</v>
      </c>
      <c r="C23" s="16">
        <f t="shared" si="6"/>
        <v>1900000</v>
      </c>
      <c r="D23" s="17">
        <f t="shared" si="0"/>
        <v>35.88888888888889</v>
      </c>
      <c r="E23" s="10">
        <f t="shared" si="1"/>
        <v>25840.000000000004</v>
      </c>
      <c r="F23" s="9">
        <f t="shared" si="7"/>
        <v>100</v>
      </c>
      <c r="G23" s="10">
        <f t="shared" si="2"/>
        <v>72000</v>
      </c>
      <c r="H23" s="17">
        <f t="shared" si="3"/>
        <v>27.77777777777778</v>
      </c>
      <c r="I23" s="10">
        <v>20000</v>
      </c>
      <c r="J23" s="13">
        <f t="shared" si="4"/>
        <v>108.11111111111111</v>
      </c>
      <c r="K23" s="10">
        <f t="shared" si="5"/>
        <v>77840</v>
      </c>
    </row>
    <row r="24" spans="1:11" s="3" customFormat="1" ht="15.75" customHeight="1">
      <c r="A24" s="5" t="s">
        <v>14</v>
      </c>
      <c r="B24" s="15">
        <v>26</v>
      </c>
      <c r="C24" s="16">
        <f t="shared" si="6"/>
        <v>1900000</v>
      </c>
      <c r="D24" s="17">
        <f t="shared" si="0"/>
        <v>54.8888888888889</v>
      </c>
      <c r="E24" s="10">
        <f t="shared" si="1"/>
        <v>39520.00000000001</v>
      </c>
      <c r="F24" s="9">
        <f t="shared" si="7"/>
        <v>100</v>
      </c>
      <c r="G24" s="10">
        <f t="shared" si="2"/>
        <v>72000</v>
      </c>
      <c r="H24" s="17">
        <f t="shared" si="3"/>
        <v>27.77777777777778</v>
      </c>
      <c r="I24" s="10">
        <v>20000</v>
      </c>
      <c r="J24" s="13">
        <f t="shared" si="4"/>
        <v>127.11111111111114</v>
      </c>
      <c r="K24" s="10">
        <f t="shared" si="5"/>
        <v>91520</v>
      </c>
    </row>
    <row r="25" spans="1:11" s="3" customFormat="1" ht="15.75" customHeight="1">
      <c r="A25" s="5" t="s">
        <v>15</v>
      </c>
      <c r="B25" s="15">
        <v>71</v>
      </c>
      <c r="C25" s="16">
        <f t="shared" si="6"/>
        <v>1900000</v>
      </c>
      <c r="D25" s="17">
        <f t="shared" si="0"/>
        <v>149.88888888888889</v>
      </c>
      <c r="E25" s="10">
        <f t="shared" si="1"/>
        <v>107920</v>
      </c>
      <c r="F25" s="9">
        <f t="shared" si="7"/>
        <v>100</v>
      </c>
      <c r="G25" s="10">
        <f t="shared" si="2"/>
        <v>72000</v>
      </c>
      <c r="H25" s="17">
        <f t="shared" si="3"/>
        <v>27.77777777777778</v>
      </c>
      <c r="I25" s="10">
        <v>20000</v>
      </c>
      <c r="J25" s="13">
        <f t="shared" si="4"/>
        <v>222.11111111111111</v>
      </c>
      <c r="K25" s="10">
        <f t="shared" si="5"/>
        <v>159920</v>
      </c>
    </row>
    <row r="26" spans="1:11" s="3" customFormat="1" ht="15.75" customHeight="1">
      <c r="A26" s="5" t="s">
        <v>16</v>
      </c>
      <c r="B26" s="15">
        <v>127</v>
      </c>
      <c r="C26" s="16">
        <f t="shared" si="6"/>
        <v>1900000</v>
      </c>
      <c r="D26" s="17">
        <f t="shared" si="0"/>
        <v>268.1111111111111</v>
      </c>
      <c r="E26" s="10">
        <f t="shared" si="1"/>
        <v>193040</v>
      </c>
      <c r="F26" s="9">
        <f t="shared" si="7"/>
        <v>100</v>
      </c>
      <c r="G26" s="10">
        <f t="shared" si="2"/>
        <v>72000</v>
      </c>
      <c r="H26" s="17">
        <f t="shared" si="3"/>
        <v>27.77777777777778</v>
      </c>
      <c r="I26" s="10">
        <v>20000</v>
      </c>
      <c r="J26" s="13">
        <f t="shared" si="4"/>
        <v>340.3333333333333</v>
      </c>
      <c r="K26" s="10">
        <f t="shared" si="5"/>
        <v>245040</v>
      </c>
    </row>
    <row r="27" spans="1:11" s="3" customFormat="1" ht="15.75" customHeight="1">
      <c r="A27" s="5" t="s">
        <v>17</v>
      </c>
      <c r="B27" s="15">
        <v>146</v>
      </c>
      <c r="C27" s="16">
        <f t="shared" si="6"/>
        <v>1900000</v>
      </c>
      <c r="D27" s="17">
        <f t="shared" si="0"/>
        <v>308.22222222222223</v>
      </c>
      <c r="E27" s="10">
        <f t="shared" si="1"/>
        <v>221920</v>
      </c>
      <c r="F27" s="9">
        <f t="shared" si="7"/>
        <v>100</v>
      </c>
      <c r="G27" s="10">
        <f t="shared" si="2"/>
        <v>72000</v>
      </c>
      <c r="H27" s="17">
        <f t="shared" si="3"/>
        <v>13.88888888888889</v>
      </c>
      <c r="I27" s="10">
        <v>10000</v>
      </c>
      <c r="J27" s="13">
        <f t="shared" si="4"/>
        <v>394.3333333333333</v>
      </c>
      <c r="K27" s="10">
        <f t="shared" si="5"/>
        <v>283920</v>
      </c>
    </row>
    <row r="28" spans="1:11" s="3" customFormat="1" ht="15.75" customHeight="1" thickBot="1">
      <c r="A28" s="6" t="s">
        <v>18</v>
      </c>
      <c r="B28" s="18">
        <v>225</v>
      </c>
      <c r="C28" s="19">
        <f t="shared" si="6"/>
        <v>1900000</v>
      </c>
      <c r="D28" s="17">
        <f t="shared" si="0"/>
        <v>475</v>
      </c>
      <c r="E28" s="10">
        <f t="shared" si="1"/>
        <v>342000</v>
      </c>
      <c r="F28" s="11">
        <f t="shared" si="7"/>
        <v>100</v>
      </c>
      <c r="G28" s="12">
        <f t="shared" si="2"/>
        <v>72000</v>
      </c>
      <c r="H28" s="17">
        <f t="shared" si="3"/>
        <v>13.88888888888889</v>
      </c>
      <c r="I28" s="10">
        <v>10000</v>
      </c>
      <c r="J28" s="13">
        <f t="shared" si="4"/>
        <v>561.1111111111111</v>
      </c>
      <c r="K28" s="10">
        <f t="shared" si="5"/>
        <v>404000</v>
      </c>
    </row>
    <row r="29" ht="16.5" thickBot="1"/>
    <row r="30" spans="1:11" s="24" customFormat="1" ht="13.5" thickBot="1">
      <c r="A30" s="25" t="s">
        <v>38</v>
      </c>
      <c r="B30" s="27">
        <f aca="true" t="shared" si="8" ref="B30:K30">AVERAGE(B17:B28)</f>
        <v>171.41666666666666</v>
      </c>
      <c r="C30" s="27">
        <f t="shared" si="8"/>
        <v>1900000</v>
      </c>
      <c r="D30" s="27">
        <f t="shared" si="8"/>
        <v>361.87962962962956</v>
      </c>
      <c r="E30" s="27">
        <f t="shared" si="8"/>
        <v>260553.33333333334</v>
      </c>
      <c r="F30" s="28">
        <f t="shared" si="8"/>
        <v>100</v>
      </c>
      <c r="G30" s="27">
        <f t="shared" si="8"/>
        <v>72000</v>
      </c>
      <c r="H30" s="28">
        <f t="shared" si="8"/>
        <v>20.833333333333332</v>
      </c>
      <c r="I30" s="27">
        <f t="shared" si="8"/>
        <v>15000</v>
      </c>
      <c r="J30" s="27">
        <f t="shared" si="8"/>
        <v>441.0462962962963</v>
      </c>
      <c r="K30" s="29">
        <f t="shared" si="8"/>
        <v>317553.3333333333</v>
      </c>
    </row>
    <row r="32" spans="1:15" s="30" customFormat="1" ht="12.75">
      <c r="A32" s="35" t="s">
        <v>59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4" spans="1:11" ht="15.75">
      <c r="A34" s="41" t="s">
        <v>63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</row>
  </sheetData>
  <mergeCells count="6">
    <mergeCell ref="A34:K34"/>
    <mergeCell ref="J14:K15"/>
    <mergeCell ref="B14:B15"/>
    <mergeCell ref="D14:E15"/>
    <mergeCell ref="F14:G15"/>
    <mergeCell ref="H14:I15"/>
  </mergeCells>
  <printOptions horizontalCentered="1" verticalCentered="1"/>
  <pageMargins left="0.5905511811023623" right="0.5905511811023623" top="0.984251968503937" bottom="0.7874015748031497" header="0.5905511811023623" footer="0.7086614173228347"/>
  <pageSetup horizontalDpi="300" verticalDpi="300" orientation="landscape" paperSize="9" scale="70" r:id="rId1"/>
  <headerFooter alignWithMargins="0">
    <oddFooter>&amp;R&amp;"Humnst777 Lt BT,Light"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34"/>
  <sheetViews>
    <sheetView zoomScale="65" zoomScaleNormal="65" workbookViewId="0" topLeftCell="A1">
      <selection activeCell="A1" sqref="A1:V1"/>
    </sheetView>
  </sheetViews>
  <sheetFormatPr defaultColWidth="9.140625" defaultRowHeight="12.75"/>
  <cols>
    <col min="1" max="1" width="7.140625" style="1" customWidth="1"/>
    <col min="2" max="2" width="6.57421875" style="1" customWidth="1"/>
    <col min="3" max="3" width="10.421875" style="1" customWidth="1"/>
    <col min="4" max="4" width="7.00390625" style="1" customWidth="1"/>
    <col min="5" max="5" width="10.140625" style="1" customWidth="1"/>
    <col min="6" max="6" width="6.00390625" style="1" customWidth="1"/>
    <col min="7" max="7" width="8.8515625" style="1" customWidth="1"/>
    <col min="8" max="8" width="12.140625" style="1" customWidth="1"/>
    <col min="9" max="9" width="9.7109375" style="1" customWidth="1"/>
    <col min="10" max="10" width="11.140625" style="1" bestFit="1" customWidth="1"/>
    <col min="11" max="11" width="7.7109375" style="1" customWidth="1"/>
    <col min="12" max="12" width="10.57421875" style="1" bestFit="1" customWidth="1"/>
    <col min="13" max="13" width="11.57421875" style="1" customWidth="1"/>
    <col min="14" max="14" width="10.00390625" style="1" bestFit="1" customWidth="1"/>
    <col min="15" max="15" width="9.421875" style="1" bestFit="1" customWidth="1"/>
    <col min="16" max="16" width="10.7109375" style="1" customWidth="1"/>
    <col min="17" max="17" width="9.421875" style="1" bestFit="1" customWidth="1"/>
    <col min="18" max="18" width="9.7109375" style="1" customWidth="1"/>
    <col min="19" max="19" width="8.28125" style="1" customWidth="1"/>
    <col min="20" max="20" width="9.57421875" style="1" customWidth="1"/>
    <col min="21" max="21" width="9.28125" style="1" bestFit="1" customWidth="1"/>
    <col min="22" max="22" width="11.28125" style="1" customWidth="1"/>
    <col min="23" max="16384" width="9.140625" style="1" customWidth="1"/>
  </cols>
  <sheetData>
    <row r="1" spans="1:22" s="2" customFormat="1" ht="20.25">
      <c r="A1" s="46" t="s">
        <v>55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="2" customFormat="1" ht="9" customHeight="1"/>
    <row r="3" spans="1:20" s="2" customFormat="1" ht="20.2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="2" customFormat="1" ht="9" customHeight="1"/>
    <row r="5" spans="1:20" s="2" customFormat="1" ht="20.2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7" spans="1:20" ht="15.75">
      <c r="A7" s="47" t="s">
        <v>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15.75">
      <c r="A8" s="47" t="s">
        <v>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5.75">
      <c r="A9" s="47" t="s">
        <v>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1:20" ht="15.75">
      <c r="A10" s="47" t="s">
        <v>39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</row>
    <row r="11" spans="1:20" ht="15.75">
      <c r="A11" s="47" t="s">
        <v>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</row>
    <row r="13" spans="2:22" s="30" customFormat="1" ht="13.5" thickBot="1">
      <c r="B13" s="48">
        <v>1</v>
      </c>
      <c r="C13" s="48"/>
      <c r="D13" s="48">
        <v>2</v>
      </c>
      <c r="E13" s="48"/>
      <c r="F13" s="48">
        <v>3</v>
      </c>
      <c r="G13" s="48"/>
      <c r="K13" s="48">
        <v>4</v>
      </c>
      <c r="L13" s="48"/>
      <c r="M13" s="48"/>
      <c r="N13" s="48"/>
      <c r="O13" s="48">
        <v>5</v>
      </c>
      <c r="P13" s="48"/>
      <c r="Q13" s="48">
        <v>6</v>
      </c>
      <c r="R13" s="48"/>
      <c r="S13" s="48">
        <v>7</v>
      </c>
      <c r="T13" s="48"/>
      <c r="U13" s="48">
        <v>8</v>
      </c>
      <c r="V13" s="48"/>
    </row>
    <row r="14" spans="1:22" s="3" customFormat="1" ht="15.75" customHeight="1">
      <c r="A14" s="54" t="s">
        <v>6</v>
      </c>
      <c r="B14" s="37" t="s">
        <v>30</v>
      </c>
      <c r="C14" s="38"/>
      <c r="D14" s="37" t="s">
        <v>52</v>
      </c>
      <c r="E14" s="38"/>
      <c r="F14" s="37" t="s">
        <v>32</v>
      </c>
      <c r="G14" s="38"/>
      <c r="H14" s="42" t="s">
        <v>21</v>
      </c>
      <c r="I14" s="22" t="s">
        <v>35</v>
      </c>
      <c r="J14" s="22" t="s">
        <v>34</v>
      </c>
      <c r="K14" s="51" t="s">
        <v>24</v>
      </c>
      <c r="L14" s="38"/>
      <c r="M14" s="37" t="s">
        <v>25</v>
      </c>
      <c r="N14" s="22" t="s">
        <v>35</v>
      </c>
      <c r="O14" s="51" t="s">
        <v>26</v>
      </c>
      <c r="P14" s="38"/>
      <c r="Q14" s="37" t="s">
        <v>27</v>
      </c>
      <c r="R14" s="38"/>
      <c r="S14" s="37" t="s">
        <v>28</v>
      </c>
      <c r="T14" s="38"/>
      <c r="U14" s="37" t="s">
        <v>29</v>
      </c>
      <c r="V14" s="38"/>
    </row>
    <row r="15" spans="1:22" s="3" customFormat="1" ht="15.75" customHeight="1">
      <c r="A15" s="55"/>
      <c r="B15" s="49" t="s">
        <v>31</v>
      </c>
      <c r="C15" s="50"/>
      <c r="D15" s="39" t="s">
        <v>53</v>
      </c>
      <c r="E15" s="40"/>
      <c r="F15" s="49" t="s">
        <v>33</v>
      </c>
      <c r="G15" s="50"/>
      <c r="H15" s="43"/>
      <c r="I15" s="23" t="s">
        <v>36</v>
      </c>
      <c r="J15" s="23" t="s">
        <v>37</v>
      </c>
      <c r="K15" s="52"/>
      <c r="L15" s="50"/>
      <c r="M15" s="39"/>
      <c r="N15" s="23" t="s">
        <v>36</v>
      </c>
      <c r="O15" s="52"/>
      <c r="P15" s="50"/>
      <c r="Q15" s="49"/>
      <c r="R15" s="50"/>
      <c r="S15" s="49"/>
      <c r="T15" s="50"/>
      <c r="U15" s="49"/>
      <c r="V15" s="50"/>
    </row>
    <row r="16" spans="1:22" s="4" customFormat="1" ht="12.75">
      <c r="A16" s="55"/>
      <c r="B16" s="7" t="s">
        <v>19</v>
      </c>
      <c r="C16" s="8" t="s">
        <v>20</v>
      </c>
      <c r="D16" s="7" t="s">
        <v>19</v>
      </c>
      <c r="E16" s="8" t="s">
        <v>20</v>
      </c>
      <c r="F16" s="7" t="s">
        <v>19</v>
      </c>
      <c r="G16" s="8" t="s">
        <v>20</v>
      </c>
      <c r="H16" s="7" t="s">
        <v>22</v>
      </c>
      <c r="I16" s="14" t="s">
        <v>23</v>
      </c>
      <c r="J16" s="14" t="s">
        <v>23</v>
      </c>
      <c r="K16" s="14" t="s">
        <v>19</v>
      </c>
      <c r="L16" s="8" t="s">
        <v>20</v>
      </c>
      <c r="M16" s="7" t="s">
        <v>22</v>
      </c>
      <c r="N16" s="14" t="s">
        <v>23</v>
      </c>
      <c r="O16" s="14" t="s">
        <v>19</v>
      </c>
      <c r="P16" s="8" t="s">
        <v>20</v>
      </c>
      <c r="Q16" s="7" t="s">
        <v>19</v>
      </c>
      <c r="R16" s="8" t="s">
        <v>20</v>
      </c>
      <c r="S16" s="7" t="s">
        <v>19</v>
      </c>
      <c r="T16" s="8" t="s">
        <v>20</v>
      </c>
      <c r="U16" s="7" t="s">
        <v>19</v>
      </c>
      <c r="V16" s="8" t="s">
        <v>20</v>
      </c>
    </row>
    <row r="17" spans="1:22" s="3" customFormat="1" ht="15.75" customHeight="1">
      <c r="A17" s="5" t="s">
        <v>7</v>
      </c>
      <c r="B17" s="9">
        <v>4348</v>
      </c>
      <c r="C17" s="10">
        <f aca="true" t="shared" si="0" ref="C17:C28">B17*24*30</f>
        <v>3130560</v>
      </c>
      <c r="D17" s="33">
        <v>4368</v>
      </c>
      <c r="E17" s="10">
        <f>D17*24*30</f>
        <v>3144960</v>
      </c>
      <c r="F17" s="9">
        <v>848</v>
      </c>
      <c r="G17" s="10">
        <f aca="true" t="shared" si="1" ref="G17:G28">F17*24*30</f>
        <v>610560</v>
      </c>
      <c r="H17" s="15">
        <v>286</v>
      </c>
      <c r="I17" s="16">
        <v>2970000</v>
      </c>
      <c r="J17" s="16">
        <v>10180000</v>
      </c>
      <c r="K17" s="17">
        <f>L17/(30*24)</f>
        <v>1988.4944444444448</v>
      </c>
      <c r="L17" s="10">
        <f>0.001*H17*(I17+(0.2*J17))</f>
        <v>1431716.0000000002</v>
      </c>
      <c r="M17" s="21">
        <v>34.5</v>
      </c>
      <c r="N17" s="16">
        <v>2970000</v>
      </c>
      <c r="O17" s="17">
        <f>P17/(30*24)</f>
        <v>142.31250000000003</v>
      </c>
      <c r="P17" s="10">
        <f>0.001*M17*N17</f>
        <v>102465.00000000001</v>
      </c>
      <c r="Q17" s="9">
        <v>94.8</v>
      </c>
      <c r="R17" s="10">
        <f aca="true" t="shared" si="2" ref="R17:R28">Q17*24*30</f>
        <v>68256</v>
      </c>
      <c r="S17" s="9">
        <v>534.6</v>
      </c>
      <c r="T17" s="10">
        <f aca="true" t="shared" si="3" ref="T17:T28">S17*24*30</f>
        <v>384912.00000000006</v>
      </c>
      <c r="U17" s="13">
        <f>B17-D17-F17+K17-O17-Q17-S17</f>
        <v>348.7819444444448</v>
      </c>
      <c r="V17" s="10">
        <f aca="true" t="shared" si="4" ref="V17:V28">U17*24*30</f>
        <v>251123.0000000002</v>
      </c>
    </row>
    <row r="18" spans="1:22" s="3" customFormat="1" ht="15.75" customHeight="1">
      <c r="A18" s="5" t="s">
        <v>8</v>
      </c>
      <c r="B18" s="9">
        <f>B17</f>
        <v>4348</v>
      </c>
      <c r="C18" s="10">
        <f t="shared" si="0"/>
        <v>3130560</v>
      </c>
      <c r="D18" s="33">
        <f>D17</f>
        <v>4368</v>
      </c>
      <c r="E18" s="10">
        <f aca="true" t="shared" si="5" ref="E18:E28">D18*24*30</f>
        <v>3144960</v>
      </c>
      <c r="F18" s="9">
        <f>F17</f>
        <v>848</v>
      </c>
      <c r="G18" s="10">
        <f t="shared" si="1"/>
        <v>610560</v>
      </c>
      <c r="H18" s="15">
        <v>330</v>
      </c>
      <c r="I18" s="16">
        <f>I17</f>
        <v>2970000</v>
      </c>
      <c r="J18" s="16">
        <f>J17</f>
        <v>10180000</v>
      </c>
      <c r="K18" s="17">
        <f aca="true" t="shared" si="6" ref="K18:K28">L18/(30*24)</f>
        <v>2294.4166666666665</v>
      </c>
      <c r="L18" s="10">
        <f aca="true" t="shared" si="7" ref="L18:L28">0.001*H18*(I18+(0.2*J18))</f>
        <v>1651980</v>
      </c>
      <c r="M18" s="21">
        <v>36.8</v>
      </c>
      <c r="N18" s="16">
        <f>N17</f>
        <v>2970000</v>
      </c>
      <c r="O18" s="17">
        <f aca="true" t="shared" si="8" ref="O18:O28">P18/(30*24)</f>
        <v>151.8</v>
      </c>
      <c r="P18" s="10">
        <f aca="true" t="shared" si="9" ref="P18:P28">0.001*M18*N18</f>
        <v>109296</v>
      </c>
      <c r="Q18" s="9">
        <f>Q17</f>
        <v>94.8</v>
      </c>
      <c r="R18" s="10">
        <f t="shared" si="2"/>
        <v>68256</v>
      </c>
      <c r="S18" s="9">
        <f>S17</f>
        <v>534.6</v>
      </c>
      <c r="T18" s="10">
        <f t="shared" si="3"/>
        <v>384912.00000000006</v>
      </c>
      <c r="U18" s="13">
        <f aca="true" t="shared" si="10" ref="U18:U28">B18-D18-F18+K18-O18-Q18-S18</f>
        <v>645.2166666666666</v>
      </c>
      <c r="V18" s="10">
        <f t="shared" si="4"/>
        <v>464555.9999999999</v>
      </c>
    </row>
    <row r="19" spans="1:22" s="3" customFormat="1" ht="15.75" customHeight="1">
      <c r="A19" s="5" t="s">
        <v>9</v>
      </c>
      <c r="B19" s="9">
        <f aca="true" t="shared" si="11" ref="B19:B28">B18</f>
        <v>4348</v>
      </c>
      <c r="C19" s="10">
        <f t="shared" si="0"/>
        <v>3130560</v>
      </c>
      <c r="D19" s="33">
        <f aca="true" t="shared" si="12" ref="D19:D28">D18</f>
        <v>4368</v>
      </c>
      <c r="E19" s="10">
        <f t="shared" si="5"/>
        <v>3144960</v>
      </c>
      <c r="F19" s="9">
        <f aca="true" t="shared" si="13" ref="F19:F28">F18</f>
        <v>848</v>
      </c>
      <c r="G19" s="10">
        <f t="shared" si="1"/>
        <v>610560</v>
      </c>
      <c r="H19" s="15">
        <v>369</v>
      </c>
      <c r="I19" s="16">
        <f aca="true" t="shared" si="14" ref="I19:I28">I18</f>
        <v>2970000</v>
      </c>
      <c r="J19" s="16">
        <f aca="true" t="shared" si="15" ref="J19:J28">J18</f>
        <v>10180000</v>
      </c>
      <c r="K19" s="17">
        <f t="shared" si="6"/>
        <v>2565.575</v>
      </c>
      <c r="L19" s="10">
        <f t="shared" si="7"/>
        <v>1847214</v>
      </c>
      <c r="M19" s="21">
        <v>28.7</v>
      </c>
      <c r="N19" s="16">
        <f aca="true" t="shared" si="16" ref="N19:N28">N18</f>
        <v>2970000</v>
      </c>
      <c r="O19" s="17">
        <f t="shared" si="8"/>
        <v>118.3875</v>
      </c>
      <c r="P19" s="10">
        <f t="shared" si="9"/>
        <v>85239</v>
      </c>
      <c r="Q19" s="9">
        <f aca="true" t="shared" si="17" ref="Q19:Q28">Q18</f>
        <v>94.8</v>
      </c>
      <c r="R19" s="10">
        <f t="shared" si="2"/>
        <v>68256</v>
      </c>
      <c r="S19" s="9">
        <f aca="true" t="shared" si="18" ref="S19:S28">S18</f>
        <v>534.6</v>
      </c>
      <c r="T19" s="10">
        <f t="shared" si="3"/>
        <v>384912.00000000006</v>
      </c>
      <c r="U19" s="13">
        <f t="shared" si="10"/>
        <v>949.7874999999998</v>
      </c>
      <c r="V19" s="10">
        <f t="shared" si="4"/>
        <v>683846.9999999998</v>
      </c>
    </row>
    <row r="20" spans="1:22" s="3" customFormat="1" ht="15.75" customHeight="1">
      <c r="A20" s="5" t="s">
        <v>10</v>
      </c>
      <c r="B20" s="9">
        <f t="shared" si="11"/>
        <v>4348</v>
      </c>
      <c r="C20" s="10">
        <f t="shared" si="0"/>
        <v>3130560</v>
      </c>
      <c r="D20" s="33">
        <f t="shared" si="12"/>
        <v>4368</v>
      </c>
      <c r="E20" s="10">
        <f t="shared" si="5"/>
        <v>3144960</v>
      </c>
      <c r="F20" s="9">
        <f t="shared" si="13"/>
        <v>848</v>
      </c>
      <c r="G20" s="10">
        <f t="shared" si="1"/>
        <v>610560</v>
      </c>
      <c r="H20" s="15">
        <v>293</v>
      </c>
      <c r="I20" s="16">
        <f t="shared" si="14"/>
        <v>2970000</v>
      </c>
      <c r="J20" s="16">
        <f t="shared" si="15"/>
        <v>10180000</v>
      </c>
      <c r="K20" s="17">
        <f t="shared" si="6"/>
        <v>2037.1638888888888</v>
      </c>
      <c r="L20" s="10">
        <f t="shared" si="7"/>
        <v>1466758</v>
      </c>
      <c r="M20" s="21">
        <v>36.7</v>
      </c>
      <c r="N20" s="16">
        <f t="shared" si="16"/>
        <v>2970000</v>
      </c>
      <c r="O20" s="17">
        <f t="shared" si="8"/>
        <v>151.38750000000002</v>
      </c>
      <c r="P20" s="10">
        <f t="shared" si="9"/>
        <v>108999.00000000001</v>
      </c>
      <c r="Q20" s="9">
        <f t="shared" si="17"/>
        <v>94.8</v>
      </c>
      <c r="R20" s="10">
        <f t="shared" si="2"/>
        <v>68256</v>
      </c>
      <c r="S20" s="9">
        <f t="shared" si="18"/>
        <v>534.6</v>
      </c>
      <c r="T20" s="10">
        <f t="shared" si="3"/>
        <v>384912.00000000006</v>
      </c>
      <c r="U20" s="13">
        <f t="shared" si="10"/>
        <v>388.37638888888875</v>
      </c>
      <c r="V20" s="10">
        <f t="shared" si="4"/>
        <v>279630.9999999999</v>
      </c>
    </row>
    <row r="21" spans="1:22" s="3" customFormat="1" ht="15.75" customHeight="1">
      <c r="A21" s="5" t="s">
        <v>11</v>
      </c>
      <c r="B21" s="9">
        <f t="shared" si="11"/>
        <v>4348</v>
      </c>
      <c r="C21" s="10">
        <f t="shared" si="0"/>
        <v>3130560</v>
      </c>
      <c r="D21" s="33">
        <f t="shared" si="12"/>
        <v>4368</v>
      </c>
      <c r="E21" s="10">
        <f t="shared" si="5"/>
        <v>3144960</v>
      </c>
      <c r="F21" s="9">
        <f t="shared" si="13"/>
        <v>848</v>
      </c>
      <c r="G21" s="10">
        <f t="shared" si="1"/>
        <v>610560</v>
      </c>
      <c r="H21" s="15">
        <v>130</v>
      </c>
      <c r="I21" s="16">
        <f t="shared" si="14"/>
        <v>2970000</v>
      </c>
      <c r="J21" s="16">
        <f t="shared" si="15"/>
        <v>10180000</v>
      </c>
      <c r="K21" s="17">
        <f t="shared" si="6"/>
        <v>903.8611111111111</v>
      </c>
      <c r="L21" s="10">
        <f t="shared" si="7"/>
        <v>650780</v>
      </c>
      <c r="M21" s="21">
        <v>59.7</v>
      </c>
      <c r="N21" s="16">
        <f t="shared" si="16"/>
        <v>2970000</v>
      </c>
      <c r="O21" s="17">
        <f t="shared" si="8"/>
        <v>246.2625</v>
      </c>
      <c r="P21" s="10">
        <f t="shared" si="9"/>
        <v>177309</v>
      </c>
      <c r="Q21" s="9">
        <f t="shared" si="17"/>
        <v>94.8</v>
      </c>
      <c r="R21" s="10">
        <f t="shared" si="2"/>
        <v>68256</v>
      </c>
      <c r="S21" s="9">
        <f t="shared" si="18"/>
        <v>534.6</v>
      </c>
      <c r="T21" s="10">
        <f t="shared" si="3"/>
        <v>384912.00000000006</v>
      </c>
      <c r="U21" s="13">
        <f t="shared" si="10"/>
        <v>-839.8013888888889</v>
      </c>
      <c r="V21" s="10">
        <f t="shared" si="4"/>
        <v>-604657</v>
      </c>
    </row>
    <row r="22" spans="1:22" s="3" customFormat="1" ht="15.75" customHeight="1">
      <c r="A22" s="5" t="s">
        <v>12</v>
      </c>
      <c r="B22" s="9">
        <f t="shared" si="11"/>
        <v>4348</v>
      </c>
      <c r="C22" s="10">
        <f t="shared" si="0"/>
        <v>3130560</v>
      </c>
      <c r="D22" s="33">
        <f t="shared" si="12"/>
        <v>4368</v>
      </c>
      <c r="E22" s="10">
        <f t="shared" si="5"/>
        <v>3144960</v>
      </c>
      <c r="F22" s="9">
        <f t="shared" si="13"/>
        <v>848</v>
      </c>
      <c r="G22" s="10">
        <f t="shared" si="1"/>
        <v>610560</v>
      </c>
      <c r="H22" s="15">
        <v>37</v>
      </c>
      <c r="I22" s="16">
        <f t="shared" si="14"/>
        <v>2970000</v>
      </c>
      <c r="J22" s="16">
        <f t="shared" si="15"/>
        <v>10180000</v>
      </c>
      <c r="K22" s="17">
        <f t="shared" si="6"/>
        <v>257.2527777777778</v>
      </c>
      <c r="L22" s="10">
        <f t="shared" si="7"/>
        <v>185222</v>
      </c>
      <c r="M22" s="21">
        <v>75.2</v>
      </c>
      <c r="N22" s="16">
        <f t="shared" si="16"/>
        <v>2970000</v>
      </c>
      <c r="O22" s="17">
        <f t="shared" si="8"/>
        <v>310.2</v>
      </c>
      <c r="P22" s="10">
        <f t="shared" si="9"/>
        <v>223344</v>
      </c>
      <c r="Q22" s="9">
        <f t="shared" si="17"/>
        <v>94.8</v>
      </c>
      <c r="R22" s="10">
        <f t="shared" si="2"/>
        <v>68256</v>
      </c>
      <c r="S22" s="9">
        <f t="shared" si="18"/>
        <v>534.6</v>
      </c>
      <c r="T22" s="10">
        <f t="shared" si="3"/>
        <v>384912.00000000006</v>
      </c>
      <c r="U22" s="13">
        <f t="shared" si="10"/>
        <v>-1550.3472222222222</v>
      </c>
      <c r="V22" s="10">
        <f t="shared" si="4"/>
        <v>-1116249.9999999998</v>
      </c>
    </row>
    <row r="23" spans="1:22" s="3" customFormat="1" ht="15.75" customHeight="1">
      <c r="A23" s="5" t="s">
        <v>13</v>
      </c>
      <c r="B23" s="9">
        <f t="shared" si="11"/>
        <v>4348</v>
      </c>
      <c r="C23" s="10">
        <f t="shared" si="0"/>
        <v>3130560</v>
      </c>
      <c r="D23" s="33">
        <f t="shared" si="12"/>
        <v>4368</v>
      </c>
      <c r="E23" s="10">
        <f t="shared" si="5"/>
        <v>3144960</v>
      </c>
      <c r="F23" s="9">
        <f t="shared" si="13"/>
        <v>848</v>
      </c>
      <c r="G23" s="10">
        <f t="shared" si="1"/>
        <v>610560</v>
      </c>
      <c r="H23" s="15">
        <v>17</v>
      </c>
      <c r="I23" s="16">
        <f t="shared" si="14"/>
        <v>2970000</v>
      </c>
      <c r="J23" s="16">
        <f t="shared" si="15"/>
        <v>10180000</v>
      </c>
      <c r="K23" s="17">
        <f t="shared" si="6"/>
        <v>118.19722222222222</v>
      </c>
      <c r="L23" s="10">
        <f t="shared" si="7"/>
        <v>85102</v>
      </c>
      <c r="M23" s="21">
        <v>103.4</v>
      </c>
      <c r="N23" s="16">
        <f t="shared" si="16"/>
        <v>2970000</v>
      </c>
      <c r="O23" s="17">
        <f t="shared" si="8"/>
        <v>426.525</v>
      </c>
      <c r="P23" s="10">
        <f t="shared" si="9"/>
        <v>307098</v>
      </c>
      <c r="Q23" s="9">
        <f t="shared" si="17"/>
        <v>94.8</v>
      </c>
      <c r="R23" s="10">
        <f t="shared" si="2"/>
        <v>68256</v>
      </c>
      <c r="S23" s="9">
        <f t="shared" si="18"/>
        <v>534.6</v>
      </c>
      <c r="T23" s="10">
        <f t="shared" si="3"/>
        <v>384912.00000000006</v>
      </c>
      <c r="U23" s="13">
        <f t="shared" si="10"/>
        <v>-1805.7277777777776</v>
      </c>
      <c r="V23" s="10">
        <f t="shared" si="4"/>
        <v>-1300123.9999999998</v>
      </c>
    </row>
    <row r="24" spans="1:22" s="3" customFormat="1" ht="15.75" customHeight="1">
      <c r="A24" s="5" t="s">
        <v>14</v>
      </c>
      <c r="B24" s="9">
        <f t="shared" si="11"/>
        <v>4348</v>
      </c>
      <c r="C24" s="10">
        <f t="shared" si="0"/>
        <v>3130560</v>
      </c>
      <c r="D24" s="33">
        <f t="shared" si="12"/>
        <v>4368</v>
      </c>
      <c r="E24" s="10">
        <f t="shared" si="5"/>
        <v>3144960</v>
      </c>
      <c r="F24" s="9">
        <f t="shared" si="13"/>
        <v>848</v>
      </c>
      <c r="G24" s="10">
        <f t="shared" si="1"/>
        <v>610560</v>
      </c>
      <c r="H24" s="15">
        <v>26</v>
      </c>
      <c r="I24" s="16">
        <f t="shared" si="14"/>
        <v>2970000</v>
      </c>
      <c r="J24" s="16">
        <f t="shared" si="15"/>
        <v>10180000</v>
      </c>
      <c r="K24" s="17">
        <f t="shared" si="6"/>
        <v>180.77222222222224</v>
      </c>
      <c r="L24" s="10">
        <f t="shared" si="7"/>
        <v>130156.00000000001</v>
      </c>
      <c r="M24" s="21">
        <v>83</v>
      </c>
      <c r="N24" s="16">
        <f t="shared" si="16"/>
        <v>2970000</v>
      </c>
      <c r="O24" s="17">
        <f t="shared" si="8"/>
        <v>342.375</v>
      </c>
      <c r="P24" s="10">
        <f t="shared" si="9"/>
        <v>246510</v>
      </c>
      <c r="Q24" s="9">
        <f t="shared" si="17"/>
        <v>94.8</v>
      </c>
      <c r="R24" s="10">
        <f t="shared" si="2"/>
        <v>68256</v>
      </c>
      <c r="S24" s="9">
        <f t="shared" si="18"/>
        <v>534.6</v>
      </c>
      <c r="T24" s="10">
        <f t="shared" si="3"/>
        <v>384912.00000000006</v>
      </c>
      <c r="U24" s="13">
        <f t="shared" si="10"/>
        <v>-1659.0027777777777</v>
      </c>
      <c r="V24" s="10">
        <f t="shared" si="4"/>
        <v>-1194482</v>
      </c>
    </row>
    <row r="25" spans="1:22" s="3" customFormat="1" ht="15.75" customHeight="1">
      <c r="A25" s="5" t="s">
        <v>15</v>
      </c>
      <c r="B25" s="9">
        <f t="shared" si="11"/>
        <v>4348</v>
      </c>
      <c r="C25" s="10">
        <f t="shared" si="0"/>
        <v>3130560</v>
      </c>
      <c r="D25" s="33">
        <f t="shared" si="12"/>
        <v>4368</v>
      </c>
      <c r="E25" s="10">
        <f t="shared" si="5"/>
        <v>3144960</v>
      </c>
      <c r="F25" s="9">
        <f t="shared" si="13"/>
        <v>848</v>
      </c>
      <c r="G25" s="10">
        <f t="shared" si="1"/>
        <v>610560</v>
      </c>
      <c r="H25" s="15">
        <v>71</v>
      </c>
      <c r="I25" s="16">
        <f t="shared" si="14"/>
        <v>2970000</v>
      </c>
      <c r="J25" s="16">
        <f t="shared" si="15"/>
        <v>10180000</v>
      </c>
      <c r="K25" s="17">
        <f t="shared" si="6"/>
        <v>493.6472222222223</v>
      </c>
      <c r="L25" s="10">
        <f t="shared" si="7"/>
        <v>355426.00000000006</v>
      </c>
      <c r="M25" s="21">
        <v>73.1</v>
      </c>
      <c r="N25" s="16">
        <f t="shared" si="16"/>
        <v>2970000</v>
      </c>
      <c r="O25" s="17">
        <f t="shared" si="8"/>
        <v>301.5375</v>
      </c>
      <c r="P25" s="10">
        <f t="shared" si="9"/>
        <v>217107</v>
      </c>
      <c r="Q25" s="9">
        <f t="shared" si="17"/>
        <v>94.8</v>
      </c>
      <c r="R25" s="10">
        <f t="shared" si="2"/>
        <v>68256</v>
      </c>
      <c r="S25" s="9">
        <f t="shared" si="18"/>
        <v>534.6</v>
      </c>
      <c r="T25" s="10">
        <f t="shared" si="3"/>
        <v>384912.00000000006</v>
      </c>
      <c r="U25" s="13">
        <f t="shared" si="10"/>
        <v>-1305.2902777777776</v>
      </c>
      <c r="V25" s="10">
        <f t="shared" si="4"/>
        <v>-939808.9999999999</v>
      </c>
    </row>
    <row r="26" spans="1:22" s="3" customFormat="1" ht="15.75" customHeight="1">
      <c r="A26" s="5" t="s">
        <v>16</v>
      </c>
      <c r="B26" s="9">
        <f t="shared" si="11"/>
        <v>4348</v>
      </c>
      <c r="C26" s="10">
        <f t="shared" si="0"/>
        <v>3130560</v>
      </c>
      <c r="D26" s="33">
        <f t="shared" si="12"/>
        <v>4368</v>
      </c>
      <c r="E26" s="10">
        <f t="shared" si="5"/>
        <v>3144960</v>
      </c>
      <c r="F26" s="9">
        <f t="shared" si="13"/>
        <v>848</v>
      </c>
      <c r="G26" s="10">
        <f t="shared" si="1"/>
        <v>610560</v>
      </c>
      <c r="H26" s="15">
        <v>127</v>
      </c>
      <c r="I26" s="16">
        <f t="shared" si="14"/>
        <v>2970000</v>
      </c>
      <c r="J26" s="16">
        <f t="shared" si="15"/>
        <v>10180000</v>
      </c>
      <c r="K26" s="17">
        <f t="shared" si="6"/>
        <v>883.0027777777777</v>
      </c>
      <c r="L26" s="10">
        <f t="shared" si="7"/>
        <v>635762</v>
      </c>
      <c r="M26" s="21">
        <v>60.9</v>
      </c>
      <c r="N26" s="16">
        <f t="shared" si="16"/>
        <v>2970000</v>
      </c>
      <c r="O26" s="17">
        <f t="shared" si="8"/>
        <v>251.2125</v>
      </c>
      <c r="P26" s="10">
        <f t="shared" si="9"/>
        <v>180873</v>
      </c>
      <c r="Q26" s="9">
        <f t="shared" si="17"/>
        <v>94.8</v>
      </c>
      <c r="R26" s="10">
        <f t="shared" si="2"/>
        <v>68256</v>
      </c>
      <c r="S26" s="9">
        <f t="shared" si="18"/>
        <v>534.6</v>
      </c>
      <c r="T26" s="10">
        <f t="shared" si="3"/>
        <v>384912.00000000006</v>
      </c>
      <c r="U26" s="13">
        <f t="shared" si="10"/>
        <v>-865.6097222222222</v>
      </c>
      <c r="V26" s="10">
        <f t="shared" si="4"/>
        <v>-623239</v>
      </c>
    </row>
    <row r="27" spans="1:22" s="3" customFormat="1" ht="15.75" customHeight="1">
      <c r="A27" s="5" t="s">
        <v>17</v>
      </c>
      <c r="B27" s="9">
        <f t="shared" si="11"/>
        <v>4348</v>
      </c>
      <c r="C27" s="10">
        <f t="shared" si="0"/>
        <v>3130560</v>
      </c>
      <c r="D27" s="33">
        <f t="shared" si="12"/>
        <v>4368</v>
      </c>
      <c r="E27" s="10">
        <f t="shared" si="5"/>
        <v>3144960</v>
      </c>
      <c r="F27" s="9">
        <f t="shared" si="13"/>
        <v>848</v>
      </c>
      <c r="G27" s="10">
        <f t="shared" si="1"/>
        <v>610560</v>
      </c>
      <c r="H27" s="15">
        <v>146</v>
      </c>
      <c r="I27" s="16">
        <f t="shared" si="14"/>
        <v>2970000</v>
      </c>
      <c r="J27" s="16">
        <f t="shared" si="15"/>
        <v>10180000</v>
      </c>
      <c r="K27" s="17">
        <f t="shared" si="6"/>
        <v>1015.1055555555556</v>
      </c>
      <c r="L27" s="10">
        <f t="shared" si="7"/>
        <v>730876</v>
      </c>
      <c r="M27" s="21">
        <v>52</v>
      </c>
      <c r="N27" s="16">
        <f t="shared" si="16"/>
        <v>2970000</v>
      </c>
      <c r="O27" s="17">
        <f t="shared" si="8"/>
        <v>214.5</v>
      </c>
      <c r="P27" s="10">
        <f t="shared" si="9"/>
        <v>154440</v>
      </c>
      <c r="Q27" s="9">
        <f t="shared" si="17"/>
        <v>94.8</v>
      </c>
      <c r="R27" s="10">
        <f t="shared" si="2"/>
        <v>68256</v>
      </c>
      <c r="S27" s="9">
        <f t="shared" si="18"/>
        <v>534.6</v>
      </c>
      <c r="T27" s="10">
        <f t="shared" si="3"/>
        <v>384912.00000000006</v>
      </c>
      <c r="U27" s="13">
        <f t="shared" si="10"/>
        <v>-696.7944444444445</v>
      </c>
      <c r="V27" s="10">
        <f t="shared" si="4"/>
        <v>-501692</v>
      </c>
    </row>
    <row r="28" spans="1:22" s="3" customFormat="1" ht="15.75" customHeight="1" thickBot="1">
      <c r="A28" s="6" t="s">
        <v>18</v>
      </c>
      <c r="B28" s="11">
        <f t="shared" si="11"/>
        <v>4348</v>
      </c>
      <c r="C28" s="12">
        <f t="shared" si="0"/>
        <v>3130560</v>
      </c>
      <c r="D28" s="33">
        <f t="shared" si="12"/>
        <v>4368</v>
      </c>
      <c r="E28" s="10">
        <f t="shared" si="5"/>
        <v>3144960</v>
      </c>
      <c r="F28" s="11">
        <f t="shared" si="13"/>
        <v>848</v>
      </c>
      <c r="G28" s="12">
        <f t="shared" si="1"/>
        <v>610560</v>
      </c>
      <c r="H28" s="18">
        <v>225</v>
      </c>
      <c r="I28" s="19">
        <f t="shared" si="14"/>
        <v>2970000</v>
      </c>
      <c r="J28" s="19">
        <f t="shared" si="15"/>
        <v>10180000</v>
      </c>
      <c r="K28" s="20">
        <f t="shared" si="6"/>
        <v>1564.375</v>
      </c>
      <c r="L28" s="12">
        <f t="shared" si="7"/>
        <v>1126350</v>
      </c>
      <c r="M28" s="11">
        <v>49.3</v>
      </c>
      <c r="N28" s="19">
        <f t="shared" si="16"/>
        <v>2970000</v>
      </c>
      <c r="O28" s="20">
        <f t="shared" si="8"/>
        <v>203.3625</v>
      </c>
      <c r="P28" s="12">
        <f t="shared" si="9"/>
        <v>146421</v>
      </c>
      <c r="Q28" s="11">
        <f t="shared" si="17"/>
        <v>94.8</v>
      </c>
      <c r="R28" s="12">
        <f t="shared" si="2"/>
        <v>68256</v>
      </c>
      <c r="S28" s="11">
        <f t="shared" si="18"/>
        <v>534.6</v>
      </c>
      <c r="T28" s="12">
        <f t="shared" si="3"/>
        <v>384912.00000000006</v>
      </c>
      <c r="U28" s="13">
        <f t="shared" si="10"/>
        <v>-136.38750000000005</v>
      </c>
      <c r="V28" s="10">
        <f t="shared" si="4"/>
        <v>-98199.00000000003</v>
      </c>
    </row>
    <row r="29" ht="16.5" thickBot="1"/>
    <row r="30" spans="1:22" s="24" customFormat="1" ht="13.5" thickBot="1">
      <c r="A30" s="25" t="s">
        <v>38</v>
      </c>
      <c r="B30" s="26">
        <f>AVERAGE(B17:B28)</f>
        <v>4348</v>
      </c>
      <c r="C30" s="27">
        <f aca="true" t="shared" si="19" ref="C30:V30">AVERAGE(C17:C28)</f>
        <v>3130560</v>
      </c>
      <c r="D30" s="26">
        <f>AVERAGE(D17:D28)</f>
        <v>4368</v>
      </c>
      <c r="E30" s="27">
        <f t="shared" si="19"/>
        <v>3144960</v>
      </c>
      <c r="F30" s="26">
        <f t="shared" si="19"/>
        <v>848</v>
      </c>
      <c r="G30" s="27">
        <f t="shared" si="19"/>
        <v>610560</v>
      </c>
      <c r="H30" s="27">
        <f t="shared" si="19"/>
        <v>171.41666666666666</v>
      </c>
      <c r="I30" s="27">
        <f t="shared" si="19"/>
        <v>2970000</v>
      </c>
      <c r="J30" s="27">
        <f t="shared" si="19"/>
        <v>10180000</v>
      </c>
      <c r="K30" s="27">
        <f t="shared" si="19"/>
        <v>1191.8219907407408</v>
      </c>
      <c r="L30" s="27">
        <f t="shared" si="19"/>
        <v>858111.8333333334</v>
      </c>
      <c r="M30" s="28">
        <f t="shared" si="19"/>
        <v>57.775</v>
      </c>
      <c r="N30" s="27">
        <f t="shared" si="19"/>
        <v>2970000</v>
      </c>
      <c r="O30" s="27">
        <f t="shared" si="19"/>
        <v>238.321875</v>
      </c>
      <c r="P30" s="27">
        <f t="shared" si="19"/>
        <v>171591.75</v>
      </c>
      <c r="Q30" s="28">
        <f t="shared" si="19"/>
        <v>94.79999999999997</v>
      </c>
      <c r="R30" s="27">
        <f t="shared" si="19"/>
        <v>68256</v>
      </c>
      <c r="S30" s="28">
        <f t="shared" si="19"/>
        <v>534.6000000000001</v>
      </c>
      <c r="T30" s="27">
        <f t="shared" si="19"/>
        <v>384912.00000000006</v>
      </c>
      <c r="U30" s="27">
        <f t="shared" si="19"/>
        <v>-543.8998842592592</v>
      </c>
      <c r="V30" s="29">
        <f t="shared" si="19"/>
        <v>-391607.9166666667</v>
      </c>
    </row>
    <row r="32" spans="1:20" s="30" customFormat="1" ht="12.75">
      <c r="A32" s="53" t="s">
        <v>54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</row>
    <row r="34" spans="1:22" ht="15.75">
      <c r="A34" s="41" t="s">
        <v>65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</row>
  </sheetData>
  <mergeCells count="33">
    <mergeCell ref="S14:T15"/>
    <mergeCell ref="A34:V34"/>
    <mergeCell ref="D14:E14"/>
    <mergeCell ref="D15:E15"/>
    <mergeCell ref="A32:T32"/>
    <mergeCell ref="B14:C14"/>
    <mergeCell ref="F14:G14"/>
    <mergeCell ref="M14:M15"/>
    <mergeCell ref="A14:A16"/>
    <mergeCell ref="A1:V1"/>
    <mergeCell ref="U14:V15"/>
    <mergeCell ref="B15:C15"/>
    <mergeCell ref="F15:G15"/>
    <mergeCell ref="H14:H15"/>
    <mergeCell ref="K14:L15"/>
    <mergeCell ref="O14:P15"/>
    <mergeCell ref="A8:T8"/>
    <mergeCell ref="A9:T9"/>
    <mergeCell ref="Q14:R15"/>
    <mergeCell ref="O13:P13"/>
    <mergeCell ref="Q13:R13"/>
    <mergeCell ref="S13:T13"/>
    <mergeCell ref="U13:V13"/>
    <mergeCell ref="A3:T3"/>
    <mergeCell ref="A5:T5"/>
    <mergeCell ref="A7:T7"/>
    <mergeCell ref="B13:C13"/>
    <mergeCell ref="D13:E13"/>
    <mergeCell ref="K13:L13"/>
    <mergeCell ref="F13:G13"/>
    <mergeCell ref="A10:T10"/>
    <mergeCell ref="A11:T11"/>
    <mergeCell ref="M13:N13"/>
  </mergeCells>
  <printOptions horizontalCentered="1" verticalCentered="1"/>
  <pageMargins left="0.5905511811023623" right="0.5905511811023623" top="0.984251968503937" bottom="0.7874015748031497" header="0.5905511811023623" footer="0.7086614173228347"/>
  <pageSetup horizontalDpi="300" verticalDpi="300" orientation="landscape" paperSize="9" scale="66" r:id="rId1"/>
  <headerFooter alignWithMargins="0">
    <oddFooter>&amp;R&amp;"Humnst777 Lt BT,Light"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34"/>
  <sheetViews>
    <sheetView zoomScale="65" zoomScaleNormal="65" workbookViewId="0" topLeftCell="A1">
      <selection activeCell="A1" sqref="A1:V1"/>
    </sheetView>
  </sheetViews>
  <sheetFormatPr defaultColWidth="9.140625" defaultRowHeight="12.75"/>
  <cols>
    <col min="1" max="1" width="7.140625" style="1" customWidth="1"/>
    <col min="2" max="2" width="6.57421875" style="1" customWidth="1"/>
    <col min="3" max="3" width="10.421875" style="1" customWidth="1"/>
    <col min="4" max="4" width="7.00390625" style="1" customWidth="1"/>
    <col min="5" max="5" width="10.140625" style="1" customWidth="1"/>
    <col min="6" max="6" width="6.00390625" style="1" customWidth="1"/>
    <col min="7" max="7" width="8.8515625" style="1" customWidth="1"/>
    <col min="8" max="8" width="12.140625" style="1" customWidth="1"/>
    <col min="9" max="9" width="9.7109375" style="1" customWidth="1"/>
    <col min="10" max="10" width="10.57421875" style="1" bestFit="1" customWidth="1"/>
    <col min="11" max="11" width="7.7109375" style="1" customWidth="1"/>
    <col min="12" max="12" width="10.57421875" style="1" bestFit="1" customWidth="1"/>
    <col min="13" max="13" width="11.57421875" style="1" customWidth="1"/>
    <col min="14" max="14" width="10.00390625" style="1" bestFit="1" customWidth="1"/>
    <col min="15" max="15" width="9.421875" style="1" bestFit="1" customWidth="1"/>
    <col min="16" max="16" width="10.7109375" style="1" customWidth="1"/>
    <col min="17" max="17" width="9.421875" style="1" bestFit="1" customWidth="1"/>
    <col min="18" max="18" width="9.7109375" style="1" customWidth="1"/>
    <col min="19" max="19" width="8.28125" style="1" customWidth="1"/>
    <col min="20" max="20" width="9.57421875" style="1" customWidth="1"/>
    <col min="21" max="21" width="9.28125" style="1" bestFit="1" customWidth="1"/>
    <col min="22" max="22" width="11.28125" style="1" customWidth="1"/>
    <col min="23" max="16384" width="9.140625" style="1" customWidth="1"/>
  </cols>
  <sheetData>
    <row r="1" spans="1:22" s="2" customFormat="1" ht="20.25">
      <c r="A1" s="46" t="s">
        <v>55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0" s="2" customFormat="1" ht="9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s="2" customFormat="1" ht="20.25">
      <c r="A3" s="46" t="s">
        <v>40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s="2" customFormat="1" ht="9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s="2" customFormat="1" ht="20.2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15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5.75">
      <c r="A7" s="47" t="s">
        <v>41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15.75">
      <c r="A8" s="47" t="s">
        <v>42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5.75">
      <c r="A9" s="47" t="s">
        <v>43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1:20" ht="15.75">
      <c r="A10" s="47" t="s">
        <v>44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</row>
    <row r="11" spans="1:20" ht="15.75">
      <c r="A11" s="47" t="s">
        <v>45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</row>
    <row r="13" spans="2:22" s="30" customFormat="1" ht="13.5" thickBot="1">
      <c r="B13" s="48">
        <v>1</v>
      </c>
      <c r="C13" s="48"/>
      <c r="D13" s="48">
        <v>2</v>
      </c>
      <c r="E13" s="48"/>
      <c r="F13" s="48">
        <v>3</v>
      </c>
      <c r="G13" s="48"/>
      <c r="K13" s="48">
        <v>4</v>
      </c>
      <c r="L13" s="48"/>
      <c r="M13" s="48"/>
      <c r="N13" s="48"/>
      <c r="O13" s="48">
        <v>5</v>
      </c>
      <c r="P13" s="48"/>
      <c r="Q13" s="48">
        <v>6</v>
      </c>
      <c r="R13" s="48"/>
      <c r="S13" s="48">
        <v>7</v>
      </c>
      <c r="T13" s="48"/>
      <c r="U13" s="48">
        <v>8</v>
      </c>
      <c r="V13" s="48"/>
    </row>
    <row r="14" spans="1:22" s="3" customFormat="1" ht="15.75" customHeight="1">
      <c r="A14" s="54" t="s">
        <v>6</v>
      </c>
      <c r="B14" s="37" t="s">
        <v>30</v>
      </c>
      <c r="C14" s="38"/>
      <c r="D14" s="37" t="s">
        <v>52</v>
      </c>
      <c r="E14" s="38"/>
      <c r="F14" s="37" t="s">
        <v>32</v>
      </c>
      <c r="G14" s="38"/>
      <c r="H14" s="42" t="s">
        <v>21</v>
      </c>
      <c r="I14" s="22" t="s">
        <v>35</v>
      </c>
      <c r="J14" s="22" t="s">
        <v>34</v>
      </c>
      <c r="K14" s="51" t="s">
        <v>24</v>
      </c>
      <c r="L14" s="38"/>
      <c r="M14" s="37" t="s">
        <v>25</v>
      </c>
      <c r="N14" s="22" t="s">
        <v>35</v>
      </c>
      <c r="O14" s="51" t="s">
        <v>26</v>
      </c>
      <c r="P14" s="38"/>
      <c r="Q14" s="37" t="s">
        <v>27</v>
      </c>
      <c r="R14" s="38"/>
      <c r="S14" s="37" t="s">
        <v>28</v>
      </c>
      <c r="T14" s="38"/>
      <c r="U14" s="37" t="s">
        <v>29</v>
      </c>
      <c r="V14" s="38"/>
    </row>
    <row r="15" spans="1:22" s="3" customFormat="1" ht="15.75" customHeight="1">
      <c r="A15" s="55"/>
      <c r="B15" s="49" t="s">
        <v>31</v>
      </c>
      <c r="C15" s="50"/>
      <c r="D15" s="39" t="s">
        <v>53</v>
      </c>
      <c r="E15" s="40"/>
      <c r="F15" s="49" t="s">
        <v>33</v>
      </c>
      <c r="G15" s="50"/>
      <c r="H15" s="43"/>
      <c r="I15" s="23" t="s">
        <v>36</v>
      </c>
      <c r="J15" s="23" t="s">
        <v>37</v>
      </c>
      <c r="K15" s="52"/>
      <c r="L15" s="50"/>
      <c r="M15" s="39"/>
      <c r="N15" s="23" t="s">
        <v>36</v>
      </c>
      <c r="O15" s="52"/>
      <c r="P15" s="50"/>
      <c r="Q15" s="49"/>
      <c r="R15" s="50"/>
      <c r="S15" s="49"/>
      <c r="T15" s="50"/>
      <c r="U15" s="49"/>
      <c r="V15" s="50"/>
    </row>
    <row r="16" spans="1:22" s="4" customFormat="1" ht="12.75">
      <c r="A16" s="55"/>
      <c r="B16" s="7" t="s">
        <v>19</v>
      </c>
      <c r="C16" s="8" t="s">
        <v>20</v>
      </c>
      <c r="D16" s="7" t="s">
        <v>19</v>
      </c>
      <c r="E16" s="8" t="s">
        <v>20</v>
      </c>
      <c r="F16" s="7" t="s">
        <v>19</v>
      </c>
      <c r="G16" s="8" t="s">
        <v>20</v>
      </c>
      <c r="H16" s="7" t="s">
        <v>22</v>
      </c>
      <c r="I16" s="14" t="s">
        <v>23</v>
      </c>
      <c r="J16" s="14" t="s">
        <v>23</v>
      </c>
      <c r="K16" s="14" t="s">
        <v>19</v>
      </c>
      <c r="L16" s="8" t="s">
        <v>20</v>
      </c>
      <c r="M16" s="7" t="s">
        <v>22</v>
      </c>
      <c r="N16" s="14" t="s">
        <v>23</v>
      </c>
      <c r="O16" s="14" t="s">
        <v>19</v>
      </c>
      <c r="P16" s="8" t="s">
        <v>20</v>
      </c>
      <c r="Q16" s="7" t="s">
        <v>19</v>
      </c>
      <c r="R16" s="8" t="s">
        <v>20</v>
      </c>
      <c r="S16" s="7" t="s">
        <v>19</v>
      </c>
      <c r="T16" s="8" t="s">
        <v>20</v>
      </c>
      <c r="U16" s="7" t="s">
        <v>19</v>
      </c>
      <c r="V16" s="8" t="s">
        <v>20</v>
      </c>
    </row>
    <row r="17" spans="1:22" s="3" customFormat="1" ht="15.75" customHeight="1">
      <c r="A17" s="5" t="s">
        <v>7</v>
      </c>
      <c r="B17" s="9">
        <v>4348</v>
      </c>
      <c r="C17" s="10">
        <f aca="true" t="shared" si="0" ref="C17:C28">B17*24*30</f>
        <v>3130560</v>
      </c>
      <c r="D17" s="33">
        <v>4368</v>
      </c>
      <c r="E17" s="10">
        <f aca="true" t="shared" si="1" ref="E17:E28">D17*24*30</f>
        <v>3144960</v>
      </c>
      <c r="F17" s="9">
        <v>848</v>
      </c>
      <c r="G17" s="10">
        <f aca="true" t="shared" si="2" ref="G17:G28">F17*24*30</f>
        <v>610560</v>
      </c>
      <c r="H17" s="15">
        <v>286</v>
      </c>
      <c r="I17" s="16">
        <v>8900000</v>
      </c>
      <c r="J17" s="16">
        <v>4250000</v>
      </c>
      <c r="K17" s="17">
        <f aca="true" t="shared" si="3" ref="K17:K28">L17/(30*24)</f>
        <v>3872.9166666666674</v>
      </c>
      <c r="L17" s="10">
        <f aca="true" t="shared" si="4" ref="L17:L28">0.001*H17*(I17+(0.2*J17))</f>
        <v>2788500.0000000005</v>
      </c>
      <c r="M17" s="21">
        <v>34.5</v>
      </c>
      <c r="N17" s="16">
        <v>8900000</v>
      </c>
      <c r="O17" s="17">
        <f aca="true" t="shared" si="5" ref="O17:O28">P17/(30*24)</f>
        <v>426.4583333333333</v>
      </c>
      <c r="P17" s="10">
        <f aca="true" t="shared" si="6" ref="P17:P28">0.001*M17*N17</f>
        <v>307050</v>
      </c>
      <c r="Q17" s="9">
        <v>270.9</v>
      </c>
      <c r="R17" s="10">
        <f aca="true" t="shared" si="7" ref="R17:R28">Q17*24*30</f>
        <v>195047.99999999997</v>
      </c>
      <c r="S17" s="9">
        <v>320.4</v>
      </c>
      <c r="T17" s="10">
        <f aca="true" t="shared" si="8" ref="T17:T28">S17*24*30</f>
        <v>230687.99999999997</v>
      </c>
      <c r="U17" s="13">
        <f aca="true" t="shared" si="9" ref="U17:U28">B17-D17-F17+K17-O17-Q17-S17</f>
        <v>1987.1583333333338</v>
      </c>
      <c r="V17" s="10">
        <f aca="true" t="shared" si="10" ref="V17:V28">U17*24*30</f>
        <v>1430754.0000000002</v>
      </c>
    </row>
    <row r="18" spans="1:22" s="3" customFormat="1" ht="15.75" customHeight="1">
      <c r="A18" s="5" t="s">
        <v>8</v>
      </c>
      <c r="B18" s="9">
        <f aca="true" t="shared" si="11" ref="B18:B28">B17</f>
        <v>4348</v>
      </c>
      <c r="C18" s="10">
        <f t="shared" si="0"/>
        <v>3130560</v>
      </c>
      <c r="D18" s="33">
        <f aca="true" t="shared" si="12" ref="D18:D28">D17</f>
        <v>4368</v>
      </c>
      <c r="E18" s="10">
        <f t="shared" si="1"/>
        <v>3144960</v>
      </c>
      <c r="F18" s="9">
        <f aca="true" t="shared" si="13" ref="F18:F28">F17</f>
        <v>848</v>
      </c>
      <c r="G18" s="10">
        <f t="shared" si="2"/>
        <v>610560</v>
      </c>
      <c r="H18" s="15">
        <v>330</v>
      </c>
      <c r="I18" s="16">
        <f aca="true" t="shared" si="14" ref="I18:I28">I17</f>
        <v>8900000</v>
      </c>
      <c r="J18" s="16">
        <f aca="true" t="shared" si="15" ref="J18:J28">J17</f>
        <v>4250000</v>
      </c>
      <c r="K18" s="17">
        <f t="shared" si="3"/>
        <v>4468.75</v>
      </c>
      <c r="L18" s="10">
        <f t="shared" si="4"/>
        <v>3217500</v>
      </c>
      <c r="M18" s="21">
        <v>36.8</v>
      </c>
      <c r="N18" s="16">
        <f aca="true" t="shared" si="16" ref="N18:N28">N17</f>
        <v>8900000</v>
      </c>
      <c r="O18" s="17">
        <f t="shared" si="5"/>
        <v>454.8888888888889</v>
      </c>
      <c r="P18" s="10">
        <f t="shared" si="6"/>
        <v>327520</v>
      </c>
      <c r="Q18" s="9">
        <f aca="true" t="shared" si="17" ref="Q18:Q28">Q17</f>
        <v>270.9</v>
      </c>
      <c r="R18" s="10">
        <f t="shared" si="7"/>
        <v>195047.99999999997</v>
      </c>
      <c r="S18" s="9">
        <f aca="true" t="shared" si="18" ref="S18:S28">S17</f>
        <v>320.4</v>
      </c>
      <c r="T18" s="10">
        <f t="shared" si="8"/>
        <v>230687.99999999997</v>
      </c>
      <c r="U18" s="13">
        <f t="shared" si="9"/>
        <v>2554.561111111111</v>
      </c>
      <c r="V18" s="10">
        <f t="shared" si="10"/>
        <v>1839284</v>
      </c>
    </row>
    <row r="19" spans="1:22" s="3" customFormat="1" ht="15.75" customHeight="1">
      <c r="A19" s="5" t="s">
        <v>9</v>
      </c>
      <c r="B19" s="9">
        <f t="shared" si="11"/>
        <v>4348</v>
      </c>
      <c r="C19" s="10">
        <f t="shared" si="0"/>
        <v>3130560</v>
      </c>
      <c r="D19" s="33">
        <f t="shared" si="12"/>
        <v>4368</v>
      </c>
      <c r="E19" s="10">
        <f t="shared" si="1"/>
        <v>3144960</v>
      </c>
      <c r="F19" s="9">
        <f t="shared" si="13"/>
        <v>848</v>
      </c>
      <c r="G19" s="10">
        <f t="shared" si="2"/>
        <v>610560</v>
      </c>
      <c r="H19" s="15">
        <v>369</v>
      </c>
      <c r="I19" s="16">
        <f t="shared" si="14"/>
        <v>8900000</v>
      </c>
      <c r="J19" s="16">
        <f t="shared" si="15"/>
        <v>4250000</v>
      </c>
      <c r="K19" s="17">
        <f t="shared" si="3"/>
        <v>4996.875</v>
      </c>
      <c r="L19" s="10">
        <f t="shared" si="4"/>
        <v>3597750</v>
      </c>
      <c r="M19" s="21">
        <v>28.7</v>
      </c>
      <c r="N19" s="16">
        <f t="shared" si="16"/>
        <v>8900000</v>
      </c>
      <c r="O19" s="17">
        <f t="shared" si="5"/>
        <v>354.7638888888889</v>
      </c>
      <c r="P19" s="10">
        <f t="shared" si="6"/>
        <v>255430</v>
      </c>
      <c r="Q19" s="9">
        <f t="shared" si="17"/>
        <v>270.9</v>
      </c>
      <c r="R19" s="10">
        <f t="shared" si="7"/>
        <v>195047.99999999997</v>
      </c>
      <c r="S19" s="9">
        <f t="shared" si="18"/>
        <v>320.4</v>
      </c>
      <c r="T19" s="10">
        <f t="shared" si="8"/>
        <v>230687.99999999997</v>
      </c>
      <c r="U19" s="13">
        <f t="shared" si="9"/>
        <v>3182.811111111111</v>
      </c>
      <c r="V19" s="10">
        <f t="shared" si="10"/>
        <v>2291624</v>
      </c>
    </row>
    <row r="20" spans="1:22" s="3" customFormat="1" ht="15.75" customHeight="1">
      <c r="A20" s="5" t="s">
        <v>10</v>
      </c>
      <c r="B20" s="9">
        <f t="shared" si="11"/>
        <v>4348</v>
      </c>
      <c r="C20" s="10">
        <f t="shared" si="0"/>
        <v>3130560</v>
      </c>
      <c r="D20" s="33">
        <f t="shared" si="12"/>
        <v>4368</v>
      </c>
      <c r="E20" s="10">
        <f t="shared" si="1"/>
        <v>3144960</v>
      </c>
      <c r="F20" s="9">
        <f t="shared" si="13"/>
        <v>848</v>
      </c>
      <c r="G20" s="10">
        <f t="shared" si="2"/>
        <v>610560</v>
      </c>
      <c r="H20" s="15">
        <v>293</v>
      </c>
      <c r="I20" s="16">
        <f t="shared" si="14"/>
        <v>8900000</v>
      </c>
      <c r="J20" s="16">
        <f t="shared" si="15"/>
        <v>4250000</v>
      </c>
      <c r="K20" s="17">
        <f t="shared" si="3"/>
        <v>3967.7083333333335</v>
      </c>
      <c r="L20" s="10">
        <f t="shared" si="4"/>
        <v>2856750</v>
      </c>
      <c r="M20" s="21">
        <v>36.7</v>
      </c>
      <c r="N20" s="16">
        <f t="shared" si="16"/>
        <v>8900000</v>
      </c>
      <c r="O20" s="17">
        <f t="shared" si="5"/>
        <v>453.6527777777779</v>
      </c>
      <c r="P20" s="10">
        <f t="shared" si="6"/>
        <v>326630.00000000006</v>
      </c>
      <c r="Q20" s="9">
        <f t="shared" si="17"/>
        <v>270.9</v>
      </c>
      <c r="R20" s="10">
        <f t="shared" si="7"/>
        <v>195047.99999999997</v>
      </c>
      <c r="S20" s="9">
        <f t="shared" si="18"/>
        <v>320.4</v>
      </c>
      <c r="T20" s="10">
        <f t="shared" si="8"/>
        <v>230687.99999999997</v>
      </c>
      <c r="U20" s="13">
        <f t="shared" si="9"/>
        <v>2054.7555555555555</v>
      </c>
      <c r="V20" s="10">
        <f t="shared" si="10"/>
        <v>1479424</v>
      </c>
    </row>
    <row r="21" spans="1:22" s="3" customFormat="1" ht="15.75" customHeight="1">
      <c r="A21" s="5" t="s">
        <v>11</v>
      </c>
      <c r="B21" s="9">
        <f t="shared" si="11"/>
        <v>4348</v>
      </c>
      <c r="C21" s="10">
        <f t="shared" si="0"/>
        <v>3130560</v>
      </c>
      <c r="D21" s="33">
        <f t="shared" si="12"/>
        <v>4368</v>
      </c>
      <c r="E21" s="10">
        <f t="shared" si="1"/>
        <v>3144960</v>
      </c>
      <c r="F21" s="9">
        <f t="shared" si="13"/>
        <v>848</v>
      </c>
      <c r="G21" s="10">
        <f t="shared" si="2"/>
        <v>610560</v>
      </c>
      <c r="H21" s="15">
        <v>130</v>
      </c>
      <c r="I21" s="16">
        <f t="shared" si="14"/>
        <v>8900000</v>
      </c>
      <c r="J21" s="16">
        <f t="shared" si="15"/>
        <v>4250000</v>
      </c>
      <c r="K21" s="17">
        <f t="shared" si="3"/>
        <v>1760.4166666666667</v>
      </c>
      <c r="L21" s="10">
        <f t="shared" si="4"/>
        <v>1267500</v>
      </c>
      <c r="M21" s="21">
        <v>59.7</v>
      </c>
      <c r="N21" s="16">
        <f t="shared" si="16"/>
        <v>8900000</v>
      </c>
      <c r="O21" s="17">
        <f t="shared" si="5"/>
        <v>737.9583333333334</v>
      </c>
      <c r="P21" s="10">
        <f t="shared" si="6"/>
        <v>531330</v>
      </c>
      <c r="Q21" s="9">
        <f t="shared" si="17"/>
        <v>270.9</v>
      </c>
      <c r="R21" s="10">
        <f t="shared" si="7"/>
        <v>195047.99999999997</v>
      </c>
      <c r="S21" s="9">
        <f t="shared" si="18"/>
        <v>320.4</v>
      </c>
      <c r="T21" s="10">
        <f t="shared" si="8"/>
        <v>230687.99999999997</v>
      </c>
      <c r="U21" s="13">
        <f t="shared" si="9"/>
        <v>-436.8416666666666</v>
      </c>
      <c r="V21" s="10">
        <f t="shared" si="10"/>
        <v>-314525.9999999999</v>
      </c>
    </row>
    <row r="22" spans="1:22" s="3" customFormat="1" ht="15.75" customHeight="1">
      <c r="A22" s="5" t="s">
        <v>12</v>
      </c>
      <c r="B22" s="9">
        <f t="shared" si="11"/>
        <v>4348</v>
      </c>
      <c r="C22" s="10">
        <f t="shared" si="0"/>
        <v>3130560</v>
      </c>
      <c r="D22" s="33">
        <f t="shared" si="12"/>
        <v>4368</v>
      </c>
      <c r="E22" s="10">
        <f t="shared" si="1"/>
        <v>3144960</v>
      </c>
      <c r="F22" s="9">
        <f t="shared" si="13"/>
        <v>848</v>
      </c>
      <c r="G22" s="10">
        <f t="shared" si="2"/>
        <v>610560</v>
      </c>
      <c r="H22" s="15">
        <v>37</v>
      </c>
      <c r="I22" s="16">
        <f t="shared" si="14"/>
        <v>8900000</v>
      </c>
      <c r="J22" s="16">
        <f t="shared" si="15"/>
        <v>4250000</v>
      </c>
      <c r="K22" s="17">
        <f t="shared" si="3"/>
        <v>501.0416666666667</v>
      </c>
      <c r="L22" s="10">
        <f t="shared" si="4"/>
        <v>360750</v>
      </c>
      <c r="M22" s="21">
        <v>75.2</v>
      </c>
      <c r="N22" s="16">
        <f t="shared" si="16"/>
        <v>8900000</v>
      </c>
      <c r="O22" s="17">
        <f t="shared" si="5"/>
        <v>929.5555555555555</v>
      </c>
      <c r="P22" s="10">
        <f t="shared" si="6"/>
        <v>669280</v>
      </c>
      <c r="Q22" s="9">
        <f t="shared" si="17"/>
        <v>270.9</v>
      </c>
      <c r="R22" s="10">
        <f t="shared" si="7"/>
        <v>195047.99999999997</v>
      </c>
      <c r="S22" s="9">
        <f t="shared" si="18"/>
        <v>320.4</v>
      </c>
      <c r="T22" s="10">
        <f t="shared" si="8"/>
        <v>230687.99999999997</v>
      </c>
      <c r="U22" s="13">
        <f t="shared" si="9"/>
        <v>-1887.8138888888889</v>
      </c>
      <c r="V22" s="10">
        <f t="shared" si="10"/>
        <v>-1359226</v>
      </c>
    </row>
    <row r="23" spans="1:22" s="3" customFormat="1" ht="15.75" customHeight="1">
      <c r="A23" s="5" t="s">
        <v>13</v>
      </c>
      <c r="B23" s="9">
        <f t="shared" si="11"/>
        <v>4348</v>
      </c>
      <c r="C23" s="10">
        <f t="shared" si="0"/>
        <v>3130560</v>
      </c>
      <c r="D23" s="33">
        <f t="shared" si="12"/>
        <v>4368</v>
      </c>
      <c r="E23" s="10">
        <f t="shared" si="1"/>
        <v>3144960</v>
      </c>
      <c r="F23" s="9">
        <f t="shared" si="13"/>
        <v>848</v>
      </c>
      <c r="G23" s="10">
        <f t="shared" si="2"/>
        <v>610560</v>
      </c>
      <c r="H23" s="15">
        <v>17</v>
      </c>
      <c r="I23" s="16">
        <f t="shared" si="14"/>
        <v>8900000</v>
      </c>
      <c r="J23" s="16">
        <f t="shared" si="15"/>
        <v>4250000</v>
      </c>
      <c r="K23" s="17">
        <f t="shared" si="3"/>
        <v>230.20833333333334</v>
      </c>
      <c r="L23" s="10">
        <f t="shared" si="4"/>
        <v>165750</v>
      </c>
      <c r="M23" s="21">
        <v>103.4</v>
      </c>
      <c r="N23" s="16">
        <f t="shared" si="16"/>
        <v>8900000</v>
      </c>
      <c r="O23" s="17">
        <f t="shared" si="5"/>
        <v>1278.138888888889</v>
      </c>
      <c r="P23" s="10">
        <f t="shared" si="6"/>
        <v>920260</v>
      </c>
      <c r="Q23" s="9">
        <f t="shared" si="17"/>
        <v>270.9</v>
      </c>
      <c r="R23" s="10">
        <f t="shared" si="7"/>
        <v>195047.99999999997</v>
      </c>
      <c r="S23" s="9">
        <f t="shared" si="18"/>
        <v>320.4</v>
      </c>
      <c r="T23" s="10">
        <f t="shared" si="8"/>
        <v>230687.99999999997</v>
      </c>
      <c r="U23" s="13">
        <f t="shared" si="9"/>
        <v>-2507.230555555556</v>
      </c>
      <c r="V23" s="10">
        <f t="shared" si="10"/>
        <v>-1805206.0000000002</v>
      </c>
    </row>
    <row r="24" spans="1:22" s="3" customFormat="1" ht="15.75" customHeight="1">
      <c r="A24" s="5" t="s">
        <v>14</v>
      </c>
      <c r="B24" s="9">
        <f t="shared" si="11"/>
        <v>4348</v>
      </c>
      <c r="C24" s="10">
        <f t="shared" si="0"/>
        <v>3130560</v>
      </c>
      <c r="D24" s="33">
        <f t="shared" si="12"/>
        <v>4368</v>
      </c>
      <c r="E24" s="10">
        <f t="shared" si="1"/>
        <v>3144960</v>
      </c>
      <c r="F24" s="9">
        <f t="shared" si="13"/>
        <v>848</v>
      </c>
      <c r="G24" s="10">
        <f t="shared" si="2"/>
        <v>610560</v>
      </c>
      <c r="H24" s="15">
        <v>26</v>
      </c>
      <c r="I24" s="16">
        <f t="shared" si="14"/>
        <v>8900000</v>
      </c>
      <c r="J24" s="16">
        <f t="shared" si="15"/>
        <v>4250000</v>
      </c>
      <c r="K24" s="17">
        <f t="shared" si="3"/>
        <v>352.08333333333337</v>
      </c>
      <c r="L24" s="10">
        <f t="shared" si="4"/>
        <v>253500.00000000003</v>
      </c>
      <c r="M24" s="21">
        <v>83</v>
      </c>
      <c r="N24" s="16">
        <f t="shared" si="16"/>
        <v>8900000</v>
      </c>
      <c r="O24" s="17">
        <f t="shared" si="5"/>
        <v>1025.9722222222222</v>
      </c>
      <c r="P24" s="10">
        <f t="shared" si="6"/>
        <v>738700</v>
      </c>
      <c r="Q24" s="9">
        <f t="shared" si="17"/>
        <v>270.9</v>
      </c>
      <c r="R24" s="10">
        <f t="shared" si="7"/>
        <v>195047.99999999997</v>
      </c>
      <c r="S24" s="9">
        <f t="shared" si="18"/>
        <v>320.4</v>
      </c>
      <c r="T24" s="10">
        <f t="shared" si="8"/>
        <v>230687.99999999997</v>
      </c>
      <c r="U24" s="13">
        <f t="shared" si="9"/>
        <v>-2133.188888888889</v>
      </c>
      <c r="V24" s="10">
        <f t="shared" si="10"/>
        <v>-1535896</v>
      </c>
    </row>
    <row r="25" spans="1:22" s="3" customFormat="1" ht="15.75" customHeight="1">
      <c r="A25" s="5" t="s">
        <v>15</v>
      </c>
      <c r="B25" s="9">
        <f t="shared" si="11"/>
        <v>4348</v>
      </c>
      <c r="C25" s="10">
        <f t="shared" si="0"/>
        <v>3130560</v>
      </c>
      <c r="D25" s="33">
        <f t="shared" si="12"/>
        <v>4368</v>
      </c>
      <c r="E25" s="10">
        <f t="shared" si="1"/>
        <v>3144960</v>
      </c>
      <c r="F25" s="9">
        <f t="shared" si="13"/>
        <v>848</v>
      </c>
      <c r="G25" s="10">
        <f t="shared" si="2"/>
        <v>610560</v>
      </c>
      <c r="H25" s="15">
        <v>71</v>
      </c>
      <c r="I25" s="16">
        <f t="shared" si="14"/>
        <v>8900000</v>
      </c>
      <c r="J25" s="16">
        <f t="shared" si="15"/>
        <v>4250000</v>
      </c>
      <c r="K25" s="17">
        <f t="shared" si="3"/>
        <v>961.4583333333335</v>
      </c>
      <c r="L25" s="10">
        <f t="shared" si="4"/>
        <v>692250.0000000001</v>
      </c>
      <c r="M25" s="21">
        <v>73.1</v>
      </c>
      <c r="N25" s="16">
        <f t="shared" si="16"/>
        <v>8900000</v>
      </c>
      <c r="O25" s="17">
        <f t="shared" si="5"/>
        <v>903.5972222222222</v>
      </c>
      <c r="P25" s="10">
        <f t="shared" si="6"/>
        <v>650590</v>
      </c>
      <c r="Q25" s="9">
        <f t="shared" si="17"/>
        <v>270.9</v>
      </c>
      <c r="R25" s="10">
        <f t="shared" si="7"/>
        <v>195047.99999999997</v>
      </c>
      <c r="S25" s="9">
        <f t="shared" si="18"/>
        <v>320.4</v>
      </c>
      <c r="T25" s="10">
        <f t="shared" si="8"/>
        <v>230687.99999999997</v>
      </c>
      <c r="U25" s="13">
        <f t="shared" si="9"/>
        <v>-1401.4388888888889</v>
      </c>
      <c r="V25" s="10">
        <f t="shared" si="10"/>
        <v>-1009036</v>
      </c>
    </row>
    <row r="26" spans="1:22" s="3" customFormat="1" ht="15.75" customHeight="1">
      <c r="A26" s="5" t="s">
        <v>16</v>
      </c>
      <c r="B26" s="9">
        <f t="shared" si="11"/>
        <v>4348</v>
      </c>
      <c r="C26" s="10">
        <f t="shared" si="0"/>
        <v>3130560</v>
      </c>
      <c r="D26" s="33">
        <f t="shared" si="12"/>
        <v>4368</v>
      </c>
      <c r="E26" s="10">
        <f t="shared" si="1"/>
        <v>3144960</v>
      </c>
      <c r="F26" s="9">
        <f t="shared" si="13"/>
        <v>848</v>
      </c>
      <c r="G26" s="10">
        <f t="shared" si="2"/>
        <v>610560</v>
      </c>
      <c r="H26" s="15">
        <v>127</v>
      </c>
      <c r="I26" s="16">
        <f t="shared" si="14"/>
        <v>8900000</v>
      </c>
      <c r="J26" s="16">
        <f t="shared" si="15"/>
        <v>4250000</v>
      </c>
      <c r="K26" s="17">
        <f t="shared" si="3"/>
        <v>1719.7916666666667</v>
      </c>
      <c r="L26" s="10">
        <f t="shared" si="4"/>
        <v>1238250</v>
      </c>
      <c r="M26" s="21">
        <v>60.9</v>
      </c>
      <c r="N26" s="16">
        <f t="shared" si="16"/>
        <v>8900000</v>
      </c>
      <c r="O26" s="17">
        <f t="shared" si="5"/>
        <v>752.7916666666666</v>
      </c>
      <c r="P26" s="10">
        <f t="shared" si="6"/>
        <v>542010</v>
      </c>
      <c r="Q26" s="9">
        <f t="shared" si="17"/>
        <v>270.9</v>
      </c>
      <c r="R26" s="10">
        <f t="shared" si="7"/>
        <v>195047.99999999997</v>
      </c>
      <c r="S26" s="9">
        <f t="shared" si="18"/>
        <v>320.4</v>
      </c>
      <c r="T26" s="10">
        <f t="shared" si="8"/>
        <v>230687.99999999997</v>
      </c>
      <c r="U26" s="13">
        <f t="shared" si="9"/>
        <v>-492.29999999999984</v>
      </c>
      <c r="V26" s="10">
        <f t="shared" si="10"/>
        <v>-354455.9999999999</v>
      </c>
    </row>
    <row r="27" spans="1:22" s="3" customFormat="1" ht="15.75" customHeight="1">
      <c r="A27" s="5" t="s">
        <v>17</v>
      </c>
      <c r="B27" s="9">
        <f t="shared" si="11"/>
        <v>4348</v>
      </c>
      <c r="C27" s="10">
        <f t="shared" si="0"/>
        <v>3130560</v>
      </c>
      <c r="D27" s="33">
        <f t="shared" si="12"/>
        <v>4368</v>
      </c>
      <c r="E27" s="10">
        <f t="shared" si="1"/>
        <v>3144960</v>
      </c>
      <c r="F27" s="9">
        <f t="shared" si="13"/>
        <v>848</v>
      </c>
      <c r="G27" s="10">
        <f t="shared" si="2"/>
        <v>610560</v>
      </c>
      <c r="H27" s="15">
        <v>146</v>
      </c>
      <c r="I27" s="16">
        <f t="shared" si="14"/>
        <v>8900000</v>
      </c>
      <c r="J27" s="16">
        <f t="shared" si="15"/>
        <v>4250000</v>
      </c>
      <c r="K27" s="17">
        <f t="shared" si="3"/>
        <v>1977.0833333333333</v>
      </c>
      <c r="L27" s="10">
        <f t="shared" si="4"/>
        <v>1423500</v>
      </c>
      <c r="M27" s="21">
        <v>52</v>
      </c>
      <c r="N27" s="16">
        <f t="shared" si="16"/>
        <v>8900000</v>
      </c>
      <c r="O27" s="17">
        <f t="shared" si="5"/>
        <v>642.7777777777778</v>
      </c>
      <c r="P27" s="10">
        <f t="shared" si="6"/>
        <v>462800.00000000006</v>
      </c>
      <c r="Q27" s="9">
        <f t="shared" si="17"/>
        <v>270.9</v>
      </c>
      <c r="R27" s="10">
        <f t="shared" si="7"/>
        <v>195047.99999999997</v>
      </c>
      <c r="S27" s="9">
        <f t="shared" si="18"/>
        <v>320.4</v>
      </c>
      <c r="T27" s="10">
        <f t="shared" si="8"/>
        <v>230687.99999999997</v>
      </c>
      <c r="U27" s="13">
        <f t="shared" si="9"/>
        <v>-124.99444444444453</v>
      </c>
      <c r="V27" s="10">
        <f t="shared" si="10"/>
        <v>-89996.00000000006</v>
      </c>
    </row>
    <row r="28" spans="1:22" s="3" customFormat="1" ht="15.75" customHeight="1" thickBot="1">
      <c r="A28" s="6" t="s">
        <v>18</v>
      </c>
      <c r="B28" s="11">
        <f t="shared" si="11"/>
        <v>4348</v>
      </c>
      <c r="C28" s="12">
        <f t="shared" si="0"/>
        <v>3130560</v>
      </c>
      <c r="D28" s="33">
        <f t="shared" si="12"/>
        <v>4368</v>
      </c>
      <c r="E28" s="10">
        <f t="shared" si="1"/>
        <v>3144960</v>
      </c>
      <c r="F28" s="11">
        <f t="shared" si="13"/>
        <v>848</v>
      </c>
      <c r="G28" s="12">
        <f t="shared" si="2"/>
        <v>610560</v>
      </c>
      <c r="H28" s="18">
        <v>225</v>
      </c>
      <c r="I28" s="19">
        <f t="shared" si="14"/>
        <v>8900000</v>
      </c>
      <c r="J28" s="19">
        <f t="shared" si="15"/>
        <v>4250000</v>
      </c>
      <c r="K28" s="20">
        <f t="shared" si="3"/>
        <v>3046.875</v>
      </c>
      <c r="L28" s="12">
        <f t="shared" si="4"/>
        <v>2193750</v>
      </c>
      <c r="M28" s="11">
        <v>49.3</v>
      </c>
      <c r="N28" s="19">
        <f t="shared" si="16"/>
        <v>8900000</v>
      </c>
      <c r="O28" s="20">
        <f t="shared" si="5"/>
        <v>609.4027777777777</v>
      </c>
      <c r="P28" s="12">
        <f t="shared" si="6"/>
        <v>438769.99999999994</v>
      </c>
      <c r="Q28" s="11">
        <f t="shared" si="17"/>
        <v>270.9</v>
      </c>
      <c r="R28" s="12">
        <f t="shared" si="7"/>
        <v>195047.99999999997</v>
      </c>
      <c r="S28" s="11">
        <f t="shared" si="18"/>
        <v>320.4</v>
      </c>
      <c r="T28" s="12">
        <f t="shared" si="8"/>
        <v>230687.99999999997</v>
      </c>
      <c r="U28" s="13">
        <f t="shared" si="9"/>
        <v>978.1722222222221</v>
      </c>
      <c r="V28" s="10">
        <f t="shared" si="10"/>
        <v>704284</v>
      </c>
    </row>
    <row r="29" ht="16.5" thickBot="1"/>
    <row r="30" spans="1:22" s="24" customFormat="1" ht="13.5" thickBot="1">
      <c r="A30" s="25" t="s">
        <v>38</v>
      </c>
      <c r="B30" s="26">
        <f aca="true" t="shared" si="19" ref="B30:V30">AVERAGE(B17:B28)</f>
        <v>4348</v>
      </c>
      <c r="C30" s="27">
        <f t="shared" si="19"/>
        <v>3130560</v>
      </c>
      <c r="D30" s="26">
        <f t="shared" si="19"/>
        <v>4368</v>
      </c>
      <c r="E30" s="27">
        <f t="shared" si="19"/>
        <v>3144960</v>
      </c>
      <c r="F30" s="26">
        <f t="shared" si="19"/>
        <v>848</v>
      </c>
      <c r="G30" s="27">
        <f t="shared" si="19"/>
        <v>610560</v>
      </c>
      <c r="H30" s="27">
        <f t="shared" si="19"/>
        <v>171.41666666666666</v>
      </c>
      <c r="I30" s="27">
        <f t="shared" si="19"/>
        <v>8900000</v>
      </c>
      <c r="J30" s="27">
        <f t="shared" si="19"/>
        <v>4250000</v>
      </c>
      <c r="K30" s="27">
        <f t="shared" si="19"/>
        <v>2321.267361111111</v>
      </c>
      <c r="L30" s="27">
        <f t="shared" si="19"/>
        <v>1671312.5</v>
      </c>
      <c r="M30" s="28">
        <f t="shared" si="19"/>
        <v>57.775</v>
      </c>
      <c r="N30" s="27">
        <f t="shared" si="19"/>
        <v>8900000</v>
      </c>
      <c r="O30" s="27">
        <f t="shared" si="19"/>
        <v>714.1631944444445</v>
      </c>
      <c r="P30" s="27">
        <f t="shared" si="19"/>
        <v>514197.5</v>
      </c>
      <c r="Q30" s="28">
        <f t="shared" si="19"/>
        <v>270.90000000000003</v>
      </c>
      <c r="R30" s="27">
        <f t="shared" si="19"/>
        <v>195047.99999999997</v>
      </c>
      <c r="S30" s="28">
        <f t="shared" si="19"/>
        <v>320.40000000000003</v>
      </c>
      <c r="T30" s="27">
        <f t="shared" si="19"/>
        <v>230687.99999999997</v>
      </c>
      <c r="U30" s="27">
        <f t="shared" si="19"/>
        <v>147.8041666666667</v>
      </c>
      <c r="V30" s="29">
        <f t="shared" si="19"/>
        <v>106419</v>
      </c>
    </row>
    <row r="32" spans="1:20" s="30" customFormat="1" ht="12.75">
      <c r="A32" s="53" t="s">
        <v>54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</row>
    <row r="34" spans="1:22" ht="15.75">
      <c r="A34" s="41" t="s">
        <v>67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</row>
  </sheetData>
  <mergeCells count="33">
    <mergeCell ref="A34:V34"/>
    <mergeCell ref="U13:V13"/>
    <mergeCell ref="U14:V15"/>
    <mergeCell ref="B15:C15"/>
    <mergeCell ref="F15:G15"/>
    <mergeCell ref="H14:H15"/>
    <mergeCell ref="K14:L15"/>
    <mergeCell ref="O14:P15"/>
    <mergeCell ref="Q14:R15"/>
    <mergeCell ref="S14:T15"/>
    <mergeCell ref="B14:C14"/>
    <mergeCell ref="F14:G14"/>
    <mergeCell ref="M14:M15"/>
    <mergeCell ref="B13:C13"/>
    <mergeCell ref="D13:E13"/>
    <mergeCell ref="K13:L13"/>
    <mergeCell ref="F13:G13"/>
    <mergeCell ref="D14:E14"/>
    <mergeCell ref="D15:E15"/>
    <mergeCell ref="A3:T3"/>
    <mergeCell ref="A5:T5"/>
    <mergeCell ref="A7:T7"/>
    <mergeCell ref="A1:V1"/>
    <mergeCell ref="A32:T32"/>
    <mergeCell ref="A8:T8"/>
    <mergeCell ref="A9:T9"/>
    <mergeCell ref="A10:T10"/>
    <mergeCell ref="A11:T11"/>
    <mergeCell ref="M13:N13"/>
    <mergeCell ref="O13:P13"/>
    <mergeCell ref="Q13:R13"/>
    <mergeCell ref="S13:T13"/>
    <mergeCell ref="A14:A16"/>
  </mergeCells>
  <printOptions horizontalCentered="1" verticalCentered="1"/>
  <pageMargins left="0.5905511811023623" right="0.5905511811023623" top="0.984251968503937" bottom="0.7874015748031497" header="0.5905511811023623" footer="0.7086614173228347"/>
  <pageSetup horizontalDpi="300" verticalDpi="300" orientation="landscape" paperSize="9" scale="66" r:id="rId1"/>
  <headerFooter alignWithMargins="0">
    <oddFooter>&amp;R&amp;"Humnst777 Lt BT,Light"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workbookViewId="0" topLeftCell="A1">
      <selection activeCell="A1" sqref="A1:V1"/>
    </sheetView>
  </sheetViews>
  <sheetFormatPr defaultColWidth="9.140625" defaultRowHeight="12.75"/>
  <cols>
    <col min="1" max="1" width="7.140625" style="1" customWidth="1"/>
    <col min="2" max="2" width="6.57421875" style="1" customWidth="1"/>
    <col min="3" max="3" width="10.421875" style="1" customWidth="1"/>
    <col min="4" max="4" width="7.00390625" style="1" customWidth="1"/>
    <col min="5" max="5" width="10.28125" style="1" customWidth="1"/>
    <col min="6" max="6" width="6.00390625" style="1" customWidth="1"/>
    <col min="7" max="7" width="8.8515625" style="1" customWidth="1"/>
    <col min="8" max="8" width="12.140625" style="1" customWidth="1"/>
    <col min="9" max="9" width="10.8515625" style="1" customWidth="1"/>
    <col min="10" max="10" width="10.57421875" style="1" bestFit="1" customWidth="1"/>
    <col min="11" max="11" width="7.7109375" style="1" customWidth="1"/>
    <col min="12" max="12" width="10.57421875" style="1" bestFit="1" customWidth="1"/>
    <col min="13" max="13" width="11.57421875" style="1" customWidth="1"/>
    <col min="14" max="14" width="11.140625" style="1" bestFit="1" customWidth="1"/>
    <col min="15" max="15" width="9.421875" style="1" bestFit="1" customWidth="1"/>
    <col min="16" max="16" width="10.7109375" style="1" customWidth="1"/>
    <col min="17" max="17" width="9.421875" style="1" bestFit="1" customWidth="1"/>
    <col min="18" max="18" width="9.7109375" style="1" customWidth="1"/>
    <col min="19" max="19" width="8.28125" style="1" customWidth="1"/>
    <col min="20" max="20" width="9.57421875" style="1" customWidth="1"/>
    <col min="21" max="21" width="9.28125" style="1" bestFit="1" customWidth="1"/>
    <col min="22" max="22" width="11.28125" style="1" customWidth="1"/>
    <col min="23" max="16384" width="9.140625" style="1" customWidth="1"/>
  </cols>
  <sheetData>
    <row r="1" spans="1:22" s="2" customFormat="1" ht="20.25">
      <c r="A1" s="46" t="s">
        <v>55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0" s="2" customFormat="1" ht="9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s="2" customFormat="1" ht="20.25">
      <c r="A3" s="46" t="s">
        <v>46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s="2" customFormat="1" ht="9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s="2" customFormat="1" ht="20.2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15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5.75">
      <c r="A7" s="47" t="s">
        <v>47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15.75">
      <c r="A8" s="47" t="s">
        <v>48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5.75">
      <c r="A9" s="47" t="s">
        <v>49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1:20" ht="15.75">
      <c r="A10" s="47" t="s">
        <v>50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</row>
    <row r="11" spans="1:20" ht="15.75">
      <c r="A11" s="47" t="s">
        <v>51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</row>
    <row r="13" spans="2:22" s="30" customFormat="1" ht="13.5" thickBot="1">
      <c r="B13" s="48">
        <v>1</v>
      </c>
      <c r="C13" s="48"/>
      <c r="D13" s="48">
        <v>2</v>
      </c>
      <c r="E13" s="48"/>
      <c r="F13" s="48">
        <v>3</v>
      </c>
      <c r="G13" s="48"/>
      <c r="K13" s="48">
        <v>4</v>
      </c>
      <c r="L13" s="48"/>
      <c r="M13" s="48"/>
      <c r="N13" s="48"/>
      <c r="O13" s="48">
        <v>5</v>
      </c>
      <c r="P13" s="48"/>
      <c r="Q13" s="48">
        <v>6</v>
      </c>
      <c r="R13" s="48"/>
      <c r="S13" s="48">
        <v>7</v>
      </c>
      <c r="T13" s="48"/>
      <c r="U13" s="48">
        <v>8</v>
      </c>
      <c r="V13" s="48"/>
    </row>
    <row r="14" spans="1:22" s="3" customFormat="1" ht="15.75" customHeight="1">
      <c r="A14" s="54" t="s">
        <v>6</v>
      </c>
      <c r="B14" s="37" t="s">
        <v>30</v>
      </c>
      <c r="C14" s="38"/>
      <c r="D14" s="37" t="s">
        <v>52</v>
      </c>
      <c r="E14" s="38"/>
      <c r="F14" s="37" t="s">
        <v>32</v>
      </c>
      <c r="G14" s="38"/>
      <c r="H14" s="42" t="s">
        <v>21</v>
      </c>
      <c r="I14" s="22" t="s">
        <v>35</v>
      </c>
      <c r="J14" s="22" t="s">
        <v>34</v>
      </c>
      <c r="K14" s="51" t="s">
        <v>24</v>
      </c>
      <c r="L14" s="38"/>
      <c r="M14" s="37" t="s">
        <v>25</v>
      </c>
      <c r="N14" s="22" t="s">
        <v>35</v>
      </c>
      <c r="O14" s="51" t="s">
        <v>26</v>
      </c>
      <c r="P14" s="38"/>
      <c r="Q14" s="37" t="s">
        <v>27</v>
      </c>
      <c r="R14" s="38"/>
      <c r="S14" s="37" t="s">
        <v>28</v>
      </c>
      <c r="T14" s="38"/>
      <c r="U14" s="37" t="s">
        <v>29</v>
      </c>
      <c r="V14" s="38"/>
    </row>
    <row r="15" spans="1:22" s="3" customFormat="1" ht="15.75" customHeight="1">
      <c r="A15" s="55"/>
      <c r="B15" s="49" t="s">
        <v>31</v>
      </c>
      <c r="C15" s="50"/>
      <c r="D15" s="39" t="s">
        <v>53</v>
      </c>
      <c r="E15" s="40"/>
      <c r="F15" s="49" t="s">
        <v>33</v>
      </c>
      <c r="G15" s="50"/>
      <c r="H15" s="43"/>
      <c r="I15" s="23" t="s">
        <v>36</v>
      </c>
      <c r="J15" s="23" t="s">
        <v>37</v>
      </c>
      <c r="K15" s="52"/>
      <c r="L15" s="50"/>
      <c r="M15" s="39"/>
      <c r="N15" s="23" t="s">
        <v>36</v>
      </c>
      <c r="O15" s="52"/>
      <c r="P15" s="50"/>
      <c r="Q15" s="49"/>
      <c r="R15" s="50"/>
      <c r="S15" s="49"/>
      <c r="T15" s="50"/>
      <c r="U15" s="49"/>
      <c r="V15" s="50"/>
    </row>
    <row r="16" spans="1:22" s="4" customFormat="1" ht="12.75">
      <c r="A16" s="55"/>
      <c r="B16" s="7" t="s">
        <v>19</v>
      </c>
      <c r="C16" s="8" t="s">
        <v>20</v>
      </c>
      <c r="D16" s="7" t="s">
        <v>19</v>
      </c>
      <c r="E16" s="8" t="s">
        <v>20</v>
      </c>
      <c r="F16" s="7" t="s">
        <v>19</v>
      </c>
      <c r="G16" s="8" t="s">
        <v>20</v>
      </c>
      <c r="H16" s="7" t="s">
        <v>22</v>
      </c>
      <c r="I16" s="14" t="s">
        <v>23</v>
      </c>
      <c r="J16" s="14" t="s">
        <v>23</v>
      </c>
      <c r="K16" s="14" t="s">
        <v>19</v>
      </c>
      <c r="L16" s="8" t="s">
        <v>20</v>
      </c>
      <c r="M16" s="7" t="s">
        <v>22</v>
      </c>
      <c r="N16" s="14" t="s">
        <v>23</v>
      </c>
      <c r="O16" s="14" t="s">
        <v>19</v>
      </c>
      <c r="P16" s="8" t="s">
        <v>20</v>
      </c>
      <c r="Q16" s="7" t="s">
        <v>19</v>
      </c>
      <c r="R16" s="8" t="s">
        <v>20</v>
      </c>
      <c r="S16" s="7" t="s">
        <v>19</v>
      </c>
      <c r="T16" s="8" t="s">
        <v>20</v>
      </c>
      <c r="U16" s="7" t="s">
        <v>19</v>
      </c>
      <c r="V16" s="8" t="s">
        <v>20</v>
      </c>
    </row>
    <row r="17" spans="1:22" s="3" customFormat="1" ht="15.75" customHeight="1">
      <c r="A17" s="5" t="s">
        <v>7</v>
      </c>
      <c r="B17" s="9">
        <v>4348</v>
      </c>
      <c r="C17" s="10">
        <f aca="true" t="shared" si="0" ref="C17:C28">B17*24*30</f>
        <v>3130560</v>
      </c>
      <c r="D17" s="33">
        <v>4368</v>
      </c>
      <c r="E17" s="10">
        <f aca="true" t="shared" si="1" ref="E17:E28">D17*24*30</f>
        <v>3144960</v>
      </c>
      <c r="F17" s="9">
        <v>848</v>
      </c>
      <c r="G17" s="10">
        <f aca="true" t="shared" si="2" ref="G17:G28">F17*24*30</f>
        <v>610560</v>
      </c>
      <c r="H17" s="15">
        <v>286</v>
      </c>
      <c r="I17" s="16">
        <v>11210000</v>
      </c>
      <c r="J17" s="16">
        <v>1940000</v>
      </c>
      <c r="K17" s="17">
        <f aca="true" t="shared" si="3" ref="K17:K28">L17/(30*24)</f>
        <v>4606.983333333334</v>
      </c>
      <c r="L17" s="10">
        <f aca="true" t="shared" si="4" ref="L17:L28">0.001*H17*(I17+(0.2*J17))</f>
        <v>3317028.0000000005</v>
      </c>
      <c r="M17" s="21">
        <v>34.5</v>
      </c>
      <c r="N17" s="16">
        <v>11210000</v>
      </c>
      <c r="O17" s="17">
        <f aca="true" t="shared" si="5" ref="O17:O28">P17/(30*24)</f>
        <v>537.1458333333334</v>
      </c>
      <c r="P17" s="10">
        <f aca="true" t="shared" si="6" ref="P17:P28">0.001*M17*N17</f>
        <v>386745.00000000006</v>
      </c>
      <c r="Q17" s="9">
        <v>539.4</v>
      </c>
      <c r="R17" s="10">
        <f aca="true" t="shared" si="7" ref="R17:R28">Q17*24*30</f>
        <v>388367.99999999994</v>
      </c>
      <c r="S17" s="9">
        <v>201.8</v>
      </c>
      <c r="T17" s="10">
        <f aca="true" t="shared" si="8" ref="T17:T28">S17*24*30</f>
        <v>145296.00000000003</v>
      </c>
      <c r="U17" s="13">
        <f aca="true" t="shared" si="9" ref="U17:U28">B17-D17-F17+K17-O17-Q17-S17</f>
        <v>2460.6375</v>
      </c>
      <c r="V17" s="10">
        <f aca="true" t="shared" si="10" ref="V17:V28">U17*24*30</f>
        <v>1771658.9999999998</v>
      </c>
    </row>
    <row r="18" spans="1:22" s="3" customFormat="1" ht="15.75" customHeight="1">
      <c r="A18" s="5" t="s">
        <v>8</v>
      </c>
      <c r="B18" s="9">
        <f aca="true" t="shared" si="11" ref="B18:B28">B17</f>
        <v>4348</v>
      </c>
      <c r="C18" s="10">
        <f t="shared" si="0"/>
        <v>3130560</v>
      </c>
      <c r="D18" s="33">
        <f aca="true" t="shared" si="12" ref="D18:D28">D17</f>
        <v>4368</v>
      </c>
      <c r="E18" s="10">
        <f t="shared" si="1"/>
        <v>3144960</v>
      </c>
      <c r="F18" s="9">
        <f aca="true" t="shared" si="13" ref="F18:F28">F17</f>
        <v>848</v>
      </c>
      <c r="G18" s="10">
        <f t="shared" si="2"/>
        <v>610560</v>
      </c>
      <c r="H18" s="15">
        <v>330</v>
      </c>
      <c r="I18" s="16">
        <f aca="true" t="shared" si="14" ref="I18:I28">I17</f>
        <v>11210000</v>
      </c>
      <c r="J18" s="16">
        <f aca="true" t="shared" si="15" ref="J18:J28">J17</f>
        <v>1940000</v>
      </c>
      <c r="K18" s="17">
        <f t="shared" si="3"/>
        <v>5315.75</v>
      </c>
      <c r="L18" s="10">
        <f t="shared" si="4"/>
        <v>3827340</v>
      </c>
      <c r="M18" s="21">
        <v>36.8</v>
      </c>
      <c r="N18" s="16">
        <f aca="true" t="shared" si="16" ref="N18:N28">N17</f>
        <v>11210000</v>
      </c>
      <c r="O18" s="17">
        <f t="shared" si="5"/>
        <v>572.9555555555555</v>
      </c>
      <c r="P18" s="10">
        <f t="shared" si="6"/>
        <v>412528</v>
      </c>
      <c r="Q18" s="9">
        <f aca="true" t="shared" si="17" ref="Q18:Q28">Q17</f>
        <v>539.4</v>
      </c>
      <c r="R18" s="10">
        <f t="shared" si="7"/>
        <v>388367.99999999994</v>
      </c>
      <c r="S18" s="9">
        <f aca="true" t="shared" si="18" ref="S18:S28">S17</f>
        <v>201.8</v>
      </c>
      <c r="T18" s="10">
        <f t="shared" si="8"/>
        <v>145296.00000000003</v>
      </c>
      <c r="U18" s="13">
        <f t="shared" si="9"/>
        <v>3133.5944444444444</v>
      </c>
      <c r="V18" s="10">
        <f t="shared" si="10"/>
        <v>2256188</v>
      </c>
    </row>
    <row r="19" spans="1:22" s="3" customFormat="1" ht="15.75" customHeight="1">
      <c r="A19" s="5" t="s">
        <v>9</v>
      </c>
      <c r="B19" s="9">
        <f t="shared" si="11"/>
        <v>4348</v>
      </c>
      <c r="C19" s="10">
        <f t="shared" si="0"/>
        <v>3130560</v>
      </c>
      <c r="D19" s="33">
        <f t="shared" si="12"/>
        <v>4368</v>
      </c>
      <c r="E19" s="10">
        <f t="shared" si="1"/>
        <v>3144960</v>
      </c>
      <c r="F19" s="9">
        <f t="shared" si="13"/>
        <v>848</v>
      </c>
      <c r="G19" s="10">
        <f t="shared" si="2"/>
        <v>610560</v>
      </c>
      <c r="H19" s="15">
        <v>369</v>
      </c>
      <c r="I19" s="16">
        <f t="shared" si="14"/>
        <v>11210000</v>
      </c>
      <c r="J19" s="16">
        <f t="shared" si="15"/>
        <v>1940000</v>
      </c>
      <c r="K19" s="17">
        <f t="shared" si="3"/>
        <v>5943.975</v>
      </c>
      <c r="L19" s="10">
        <f t="shared" si="4"/>
        <v>4279662</v>
      </c>
      <c r="M19" s="21">
        <v>28.7</v>
      </c>
      <c r="N19" s="16">
        <f t="shared" si="16"/>
        <v>11210000</v>
      </c>
      <c r="O19" s="17">
        <f t="shared" si="5"/>
        <v>446.84305555555557</v>
      </c>
      <c r="P19" s="10">
        <f t="shared" si="6"/>
        <v>321727</v>
      </c>
      <c r="Q19" s="9">
        <f t="shared" si="17"/>
        <v>539.4</v>
      </c>
      <c r="R19" s="10">
        <f t="shared" si="7"/>
        <v>388367.99999999994</v>
      </c>
      <c r="S19" s="9">
        <f t="shared" si="18"/>
        <v>201.8</v>
      </c>
      <c r="T19" s="10">
        <f t="shared" si="8"/>
        <v>145296.00000000003</v>
      </c>
      <c r="U19" s="13">
        <f t="shared" si="9"/>
        <v>3887.931944444445</v>
      </c>
      <c r="V19" s="10">
        <f t="shared" si="10"/>
        <v>2799311.0000000005</v>
      </c>
    </row>
    <row r="20" spans="1:22" s="3" customFormat="1" ht="15.75" customHeight="1">
      <c r="A20" s="5" t="s">
        <v>10</v>
      </c>
      <c r="B20" s="9">
        <f t="shared" si="11"/>
        <v>4348</v>
      </c>
      <c r="C20" s="10">
        <f t="shared" si="0"/>
        <v>3130560</v>
      </c>
      <c r="D20" s="33">
        <f t="shared" si="12"/>
        <v>4368</v>
      </c>
      <c r="E20" s="10">
        <f t="shared" si="1"/>
        <v>3144960</v>
      </c>
      <c r="F20" s="9">
        <f t="shared" si="13"/>
        <v>848</v>
      </c>
      <c r="G20" s="10">
        <f t="shared" si="2"/>
        <v>610560</v>
      </c>
      <c r="H20" s="15">
        <v>293</v>
      </c>
      <c r="I20" s="16">
        <f t="shared" si="14"/>
        <v>11210000</v>
      </c>
      <c r="J20" s="16">
        <f t="shared" si="15"/>
        <v>1940000</v>
      </c>
      <c r="K20" s="17">
        <f t="shared" si="3"/>
        <v>4719.741666666667</v>
      </c>
      <c r="L20" s="10">
        <f t="shared" si="4"/>
        <v>3398214</v>
      </c>
      <c r="M20" s="21">
        <v>36.7</v>
      </c>
      <c r="N20" s="16">
        <f t="shared" si="16"/>
        <v>11210000</v>
      </c>
      <c r="O20" s="17">
        <f t="shared" si="5"/>
        <v>571.3986111111112</v>
      </c>
      <c r="P20" s="10">
        <f t="shared" si="6"/>
        <v>411407.00000000006</v>
      </c>
      <c r="Q20" s="9">
        <f t="shared" si="17"/>
        <v>539.4</v>
      </c>
      <c r="R20" s="10">
        <f t="shared" si="7"/>
        <v>388367.99999999994</v>
      </c>
      <c r="S20" s="9">
        <f t="shared" si="18"/>
        <v>201.8</v>
      </c>
      <c r="T20" s="10">
        <f t="shared" si="8"/>
        <v>145296.00000000003</v>
      </c>
      <c r="U20" s="13">
        <f t="shared" si="9"/>
        <v>2539.1430555555553</v>
      </c>
      <c r="V20" s="10">
        <f t="shared" si="10"/>
        <v>1828182.9999999998</v>
      </c>
    </row>
    <row r="21" spans="1:22" s="3" customFormat="1" ht="15.75" customHeight="1">
      <c r="A21" s="5" t="s">
        <v>11</v>
      </c>
      <c r="B21" s="9">
        <f t="shared" si="11"/>
        <v>4348</v>
      </c>
      <c r="C21" s="10">
        <f t="shared" si="0"/>
        <v>3130560</v>
      </c>
      <c r="D21" s="33">
        <f t="shared" si="12"/>
        <v>4368</v>
      </c>
      <c r="E21" s="10">
        <f t="shared" si="1"/>
        <v>3144960</v>
      </c>
      <c r="F21" s="9">
        <f t="shared" si="13"/>
        <v>848</v>
      </c>
      <c r="G21" s="10">
        <f t="shared" si="2"/>
        <v>610560</v>
      </c>
      <c r="H21" s="15">
        <v>130</v>
      </c>
      <c r="I21" s="16">
        <f t="shared" si="14"/>
        <v>11210000</v>
      </c>
      <c r="J21" s="16">
        <f t="shared" si="15"/>
        <v>1940000</v>
      </c>
      <c r="K21" s="17">
        <f t="shared" si="3"/>
        <v>2094.0833333333335</v>
      </c>
      <c r="L21" s="10">
        <f t="shared" si="4"/>
        <v>1507740</v>
      </c>
      <c r="M21" s="21">
        <v>59.7</v>
      </c>
      <c r="N21" s="16">
        <f t="shared" si="16"/>
        <v>11210000</v>
      </c>
      <c r="O21" s="17">
        <f t="shared" si="5"/>
        <v>929.4958333333333</v>
      </c>
      <c r="P21" s="10">
        <f t="shared" si="6"/>
        <v>669237</v>
      </c>
      <c r="Q21" s="9">
        <f t="shared" si="17"/>
        <v>539.4</v>
      </c>
      <c r="R21" s="10">
        <f t="shared" si="7"/>
        <v>388367.99999999994</v>
      </c>
      <c r="S21" s="9">
        <f t="shared" si="18"/>
        <v>201.8</v>
      </c>
      <c r="T21" s="10">
        <f t="shared" si="8"/>
        <v>145296.00000000003</v>
      </c>
      <c r="U21" s="13">
        <f t="shared" si="9"/>
        <v>-444.6124999999998</v>
      </c>
      <c r="V21" s="10">
        <f t="shared" si="10"/>
        <v>-320120.9999999999</v>
      </c>
    </row>
    <row r="22" spans="1:22" s="3" customFormat="1" ht="15.75" customHeight="1">
      <c r="A22" s="5" t="s">
        <v>12</v>
      </c>
      <c r="B22" s="9">
        <f t="shared" si="11"/>
        <v>4348</v>
      </c>
      <c r="C22" s="10">
        <f t="shared" si="0"/>
        <v>3130560</v>
      </c>
      <c r="D22" s="33">
        <f t="shared" si="12"/>
        <v>4368</v>
      </c>
      <c r="E22" s="10">
        <f t="shared" si="1"/>
        <v>3144960</v>
      </c>
      <c r="F22" s="9">
        <f t="shared" si="13"/>
        <v>848</v>
      </c>
      <c r="G22" s="10">
        <f t="shared" si="2"/>
        <v>610560</v>
      </c>
      <c r="H22" s="15">
        <v>37</v>
      </c>
      <c r="I22" s="16">
        <f t="shared" si="14"/>
        <v>11210000</v>
      </c>
      <c r="J22" s="16">
        <f t="shared" si="15"/>
        <v>1940000</v>
      </c>
      <c r="K22" s="17">
        <f t="shared" si="3"/>
        <v>596.0083333333333</v>
      </c>
      <c r="L22" s="10">
        <f t="shared" si="4"/>
        <v>429126</v>
      </c>
      <c r="M22" s="21">
        <v>75.2</v>
      </c>
      <c r="N22" s="16">
        <f t="shared" si="16"/>
        <v>11210000</v>
      </c>
      <c r="O22" s="17">
        <f t="shared" si="5"/>
        <v>1170.8222222222223</v>
      </c>
      <c r="P22" s="10">
        <f t="shared" si="6"/>
        <v>842992</v>
      </c>
      <c r="Q22" s="9">
        <f t="shared" si="17"/>
        <v>539.4</v>
      </c>
      <c r="R22" s="10">
        <f t="shared" si="7"/>
        <v>388367.99999999994</v>
      </c>
      <c r="S22" s="9">
        <f t="shared" si="18"/>
        <v>201.8</v>
      </c>
      <c r="T22" s="10">
        <f t="shared" si="8"/>
        <v>145296.00000000003</v>
      </c>
      <c r="U22" s="13">
        <f t="shared" si="9"/>
        <v>-2184.013888888889</v>
      </c>
      <c r="V22" s="10">
        <f t="shared" si="10"/>
        <v>-1572490.0000000002</v>
      </c>
    </row>
    <row r="23" spans="1:22" s="3" customFormat="1" ht="15.75" customHeight="1">
      <c r="A23" s="5" t="s">
        <v>13</v>
      </c>
      <c r="B23" s="9">
        <f t="shared" si="11"/>
        <v>4348</v>
      </c>
      <c r="C23" s="10">
        <f t="shared" si="0"/>
        <v>3130560</v>
      </c>
      <c r="D23" s="33">
        <f t="shared" si="12"/>
        <v>4368</v>
      </c>
      <c r="E23" s="10">
        <f t="shared" si="1"/>
        <v>3144960</v>
      </c>
      <c r="F23" s="9">
        <f t="shared" si="13"/>
        <v>848</v>
      </c>
      <c r="G23" s="10">
        <f t="shared" si="2"/>
        <v>610560</v>
      </c>
      <c r="H23" s="15">
        <v>17</v>
      </c>
      <c r="I23" s="16">
        <f t="shared" si="14"/>
        <v>11210000</v>
      </c>
      <c r="J23" s="16">
        <f t="shared" si="15"/>
        <v>1940000</v>
      </c>
      <c r="K23" s="17">
        <f t="shared" si="3"/>
        <v>273.84166666666664</v>
      </c>
      <c r="L23" s="10">
        <f t="shared" si="4"/>
        <v>197166</v>
      </c>
      <c r="M23" s="21">
        <v>103.4</v>
      </c>
      <c r="N23" s="16">
        <f t="shared" si="16"/>
        <v>11210000</v>
      </c>
      <c r="O23" s="17">
        <f t="shared" si="5"/>
        <v>1609.8805555555555</v>
      </c>
      <c r="P23" s="10">
        <f t="shared" si="6"/>
        <v>1159114</v>
      </c>
      <c r="Q23" s="9">
        <f t="shared" si="17"/>
        <v>539.4</v>
      </c>
      <c r="R23" s="10">
        <f t="shared" si="7"/>
        <v>388367.99999999994</v>
      </c>
      <c r="S23" s="9">
        <f t="shared" si="18"/>
        <v>201.8</v>
      </c>
      <c r="T23" s="10">
        <f t="shared" si="8"/>
        <v>145296.00000000003</v>
      </c>
      <c r="U23" s="13">
        <f t="shared" si="9"/>
        <v>-2945.238888888889</v>
      </c>
      <c r="V23" s="10">
        <f t="shared" si="10"/>
        <v>-2120572</v>
      </c>
    </row>
    <row r="24" spans="1:22" s="3" customFormat="1" ht="15.75" customHeight="1">
      <c r="A24" s="5" t="s">
        <v>14</v>
      </c>
      <c r="B24" s="9">
        <f t="shared" si="11"/>
        <v>4348</v>
      </c>
      <c r="C24" s="10">
        <f t="shared" si="0"/>
        <v>3130560</v>
      </c>
      <c r="D24" s="33">
        <f t="shared" si="12"/>
        <v>4368</v>
      </c>
      <c r="E24" s="10">
        <f t="shared" si="1"/>
        <v>3144960</v>
      </c>
      <c r="F24" s="9">
        <f t="shared" si="13"/>
        <v>848</v>
      </c>
      <c r="G24" s="10">
        <f t="shared" si="2"/>
        <v>610560</v>
      </c>
      <c r="H24" s="15">
        <v>26</v>
      </c>
      <c r="I24" s="16">
        <f t="shared" si="14"/>
        <v>11210000</v>
      </c>
      <c r="J24" s="16">
        <f t="shared" si="15"/>
        <v>1940000</v>
      </c>
      <c r="K24" s="17">
        <f t="shared" si="3"/>
        <v>418.81666666666666</v>
      </c>
      <c r="L24" s="10">
        <f t="shared" si="4"/>
        <v>301548</v>
      </c>
      <c r="M24" s="21">
        <v>83</v>
      </c>
      <c r="N24" s="16">
        <f t="shared" si="16"/>
        <v>11210000</v>
      </c>
      <c r="O24" s="17">
        <f t="shared" si="5"/>
        <v>1292.263888888889</v>
      </c>
      <c r="P24" s="10">
        <f t="shared" si="6"/>
        <v>930430</v>
      </c>
      <c r="Q24" s="9">
        <f t="shared" si="17"/>
        <v>539.4</v>
      </c>
      <c r="R24" s="10">
        <f t="shared" si="7"/>
        <v>388367.99999999994</v>
      </c>
      <c r="S24" s="9">
        <f t="shared" si="18"/>
        <v>201.8</v>
      </c>
      <c r="T24" s="10">
        <f t="shared" si="8"/>
        <v>145296.00000000003</v>
      </c>
      <c r="U24" s="13">
        <f t="shared" si="9"/>
        <v>-2482.6472222222224</v>
      </c>
      <c r="V24" s="10">
        <f t="shared" si="10"/>
        <v>-1787506.0000000002</v>
      </c>
    </row>
    <row r="25" spans="1:22" s="3" customFormat="1" ht="15.75" customHeight="1">
      <c r="A25" s="5" t="s">
        <v>15</v>
      </c>
      <c r="B25" s="9">
        <f t="shared" si="11"/>
        <v>4348</v>
      </c>
      <c r="C25" s="10">
        <f t="shared" si="0"/>
        <v>3130560</v>
      </c>
      <c r="D25" s="33">
        <f t="shared" si="12"/>
        <v>4368</v>
      </c>
      <c r="E25" s="10">
        <f t="shared" si="1"/>
        <v>3144960</v>
      </c>
      <c r="F25" s="9">
        <f t="shared" si="13"/>
        <v>848</v>
      </c>
      <c r="G25" s="10">
        <f t="shared" si="2"/>
        <v>610560</v>
      </c>
      <c r="H25" s="15">
        <v>71</v>
      </c>
      <c r="I25" s="16">
        <f t="shared" si="14"/>
        <v>11210000</v>
      </c>
      <c r="J25" s="16">
        <f t="shared" si="15"/>
        <v>1940000</v>
      </c>
      <c r="K25" s="17">
        <f t="shared" si="3"/>
        <v>1143.6916666666668</v>
      </c>
      <c r="L25" s="10">
        <f t="shared" si="4"/>
        <v>823458.0000000001</v>
      </c>
      <c r="M25" s="21">
        <v>73.1</v>
      </c>
      <c r="N25" s="16">
        <f t="shared" si="16"/>
        <v>11210000</v>
      </c>
      <c r="O25" s="17">
        <f t="shared" si="5"/>
        <v>1138.1263888888889</v>
      </c>
      <c r="P25" s="10">
        <f t="shared" si="6"/>
        <v>819451</v>
      </c>
      <c r="Q25" s="9">
        <f t="shared" si="17"/>
        <v>539.4</v>
      </c>
      <c r="R25" s="10">
        <f t="shared" si="7"/>
        <v>388367.99999999994</v>
      </c>
      <c r="S25" s="9">
        <f t="shared" si="18"/>
        <v>201.8</v>
      </c>
      <c r="T25" s="10">
        <f t="shared" si="8"/>
        <v>145296.00000000003</v>
      </c>
      <c r="U25" s="13">
        <f t="shared" si="9"/>
        <v>-1603.6347222222219</v>
      </c>
      <c r="V25" s="10">
        <f t="shared" si="10"/>
        <v>-1154616.9999999998</v>
      </c>
    </row>
    <row r="26" spans="1:22" s="3" customFormat="1" ht="15.75" customHeight="1">
      <c r="A26" s="5" t="s">
        <v>16</v>
      </c>
      <c r="B26" s="9">
        <f t="shared" si="11"/>
        <v>4348</v>
      </c>
      <c r="C26" s="10">
        <f t="shared" si="0"/>
        <v>3130560</v>
      </c>
      <c r="D26" s="33">
        <f t="shared" si="12"/>
        <v>4368</v>
      </c>
      <c r="E26" s="10">
        <f t="shared" si="1"/>
        <v>3144960</v>
      </c>
      <c r="F26" s="9">
        <f t="shared" si="13"/>
        <v>848</v>
      </c>
      <c r="G26" s="10">
        <f t="shared" si="2"/>
        <v>610560</v>
      </c>
      <c r="H26" s="15">
        <v>127</v>
      </c>
      <c r="I26" s="16">
        <f t="shared" si="14"/>
        <v>11210000</v>
      </c>
      <c r="J26" s="16">
        <f t="shared" si="15"/>
        <v>1940000</v>
      </c>
      <c r="K26" s="17">
        <f t="shared" si="3"/>
        <v>2045.7583333333334</v>
      </c>
      <c r="L26" s="10">
        <f t="shared" si="4"/>
        <v>1472946</v>
      </c>
      <c r="M26" s="21">
        <v>60.9</v>
      </c>
      <c r="N26" s="16">
        <f t="shared" si="16"/>
        <v>11210000</v>
      </c>
      <c r="O26" s="17">
        <f t="shared" si="5"/>
        <v>948.1791666666667</v>
      </c>
      <c r="P26" s="10">
        <f t="shared" si="6"/>
        <v>682689</v>
      </c>
      <c r="Q26" s="9">
        <f t="shared" si="17"/>
        <v>539.4</v>
      </c>
      <c r="R26" s="10">
        <f t="shared" si="7"/>
        <v>388367.99999999994</v>
      </c>
      <c r="S26" s="9">
        <f t="shared" si="18"/>
        <v>201.8</v>
      </c>
      <c r="T26" s="10">
        <f t="shared" si="8"/>
        <v>145296.00000000003</v>
      </c>
      <c r="U26" s="13">
        <f t="shared" si="9"/>
        <v>-511.6208333333332</v>
      </c>
      <c r="V26" s="10">
        <f t="shared" si="10"/>
        <v>-368366.99999999994</v>
      </c>
    </row>
    <row r="27" spans="1:22" s="3" customFormat="1" ht="15.75" customHeight="1">
      <c r="A27" s="5" t="s">
        <v>17</v>
      </c>
      <c r="B27" s="9">
        <f t="shared" si="11"/>
        <v>4348</v>
      </c>
      <c r="C27" s="10">
        <f t="shared" si="0"/>
        <v>3130560</v>
      </c>
      <c r="D27" s="33">
        <f t="shared" si="12"/>
        <v>4368</v>
      </c>
      <c r="E27" s="10">
        <f t="shared" si="1"/>
        <v>3144960</v>
      </c>
      <c r="F27" s="9">
        <f t="shared" si="13"/>
        <v>848</v>
      </c>
      <c r="G27" s="10">
        <f t="shared" si="2"/>
        <v>610560</v>
      </c>
      <c r="H27" s="15">
        <v>146</v>
      </c>
      <c r="I27" s="16">
        <f t="shared" si="14"/>
        <v>11210000</v>
      </c>
      <c r="J27" s="16">
        <f t="shared" si="15"/>
        <v>1940000</v>
      </c>
      <c r="K27" s="17">
        <f t="shared" si="3"/>
        <v>2351.8166666666666</v>
      </c>
      <c r="L27" s="10">
        <f t="shared" si="4"/>
        <v>1693308</v>
      </c>
      <c r="M27" s="21">
        <v>52</v>
      </c>
      <c r="N27" s="16">
        <f t="shared" si="16"/>
        <v>11210000</v>
      </c>
      <c r="O27" s="17">
        <f t="shared" si="5"/>
        <v>809.6111111111111</v>
      </c>
      <c r="P27" s="10">
        <f t="shared" si="6"/>
        <v>582920</v>
      </c>
      <c r="Q27" s="9">
        <f t="shared" si="17"/>
        <v>539.4</v>
      </c>
      <c r="R27" s="10">
        <f t="shared" si="7"/>
        <v>388367.99999999994</v>
      </c>
      <c r="S27" s="9">
        <f t="shared" si="18"/>
        <v>201.8</v>
      </c>
      <c r="T27" s="10">
        <f t="shared" si="8"/>
        <v>145296.00000000003</v>
      </c>
      <c r="U27" s="13">
        <f t="shared" si="9"/>
        <v>-66.99444444444447</v>
      </c>
      <c r="V27" s="10">
        <f t="shared" si="10"/>
        <v>-48236.000000000015</v>
      </c>
    </row>
    <row r="28" spans="1:22" s="3" customFormat="1" ht="15.75" customHeight="1" thickBot="1">
      <c r="A28" s="6" t="s">
        <v>18</v>
      </c>
      <c r="B28" s="11">
        <f t="shared" si="11"/>
        <v>4348</v>
      </c>
      <c r="C28" s="12">
        <f t="shared" si="0"/>
        <v>3130560</v>
      </c>
      <c r="D28" s="33">
        <f t="shared" si="12"/>
        <v>4368</v>
      </c>
      <c r="E28" s="10">
        <f t="shared" si="1"/>
        <v>3144960</v>
      </c>
      <c r="F28" s="11">
        <f t="shared" si="13"/>
        <v>848</v>
      </c>
      <c r="G28" s="12">
        <f t="shared" si="2"/>
        <v>610560</v>
      </c>
      <c r="H28" s="18">
        <v>225</v>
      </c>
      <c r="I28" s="19">
        <f t="shared" si="14"/>
        <v>11210000</v>
      </c>
      <c r="J28" s="19">
        <f t="shared" si="15"/>
        <v>1940000</v>
      </c>
      <c r="K28" s="20">
        <f t="shared" si="3"/>
        <v>3624.375</v>
      </c>
      <c r="L28" s="12">
        <f t="shared" si="4"/>
        <v>2609550</v>
      </c>
      <c r="M28" s="11">
        <v>49.3</v>
      </c>
      <c r="N28" s="19">
        <f t="shared" si="16"/>
        <v>11210000</v>
      </c>
      <c r="O28" s="20">
        <f t="shared" si="5"/>
        <v>767.5736111111111</v>
      </c>
      <c r="P28" s="12">
        <f t="shared" si="6"/>
        <v>552653</v>
      </c>
      <c r="Q28" s="11">
        <f t="shared" si="17"/>
        <v>539.4</v>
      </c>
      <c r="R28" s="12">
        <f t="shared" si="7"/>
        <v>388367.99999999994</v>
      </c>
      <c r="S28" s="11">
        <f t="shared" si="18"/>
        <v>201.8</v>
      </c>
      <c r="T28" s="12">
        <f t="shared" si="8"/>
        <v>145296.00000000003</v>
      </c>
      <c r="U28" s="13">
        <f t="shared" si="9"/>
        <v>1247.601388888889</v>
      </c>
      <c r="V28" s="10">
        <f t="shared" si="10"/>
        <v>898273</v>
      </c>
    </row>
    <row r="29" ht="16.5" thickBot="1"/>
    <row r="30" spans="1:22" s="24" customFormat="1" ht="13.5" thickBot="1">
      <c r="A30" s="25" t="s">
        <v>38</v>
      </c>
      <c r="B30" s="26">
        <f aca="true" t="shared" si="19" ref="B30:V30">AVERAGE(B17:B28)</f>
        <v>4348</v>
      </c>
      <c r="C30" s="27">
        <f t="shared" si="19"/>
        <v>3130560</v>
      </c>
      <c r="D30" s="26">
        <f t="shared" si="19"/>
        <v>4368</v>
      </c>
      <c r="E30" s="27">
        <f t="shared" si="19"/>
        <v>3144960</v>
      </c>
      <c r="F30" s="26">
        <f t="shared" si="19"/>
        <v>848</v>
      </c>
      <c r="G30" s="27">
        <f t="shared" si="19"/>
        <v>610560</v>
      </c>
      <c r="H30" s="27">
        <f t="shared" si="19"/>
        <v>171.41666666666666</v>
      </c>
      <c r="I30" s="27">
        <f t="shared" si="19"/>
        <v>11210000</v>
      </c>
      <c r="J30" s="27">
        <f t="shared" si="19"/>
        <v>1940000</v>
      </c>
      <c r="K30" s="27">
        <f t="shared" si="19"/>
        <v>2761.2368055555557</v>
      </c>
      <c r="L30" s="27">
        <f t="shared" si="19"/>
        <v>1988090.5</v>
      </c>
      <c r="M30" s="28">
        <f t="shared" si="19"/>
        <v>57.775</v>
      </c>
      <c r="N30" s="27">
        <f t="shared" si="19"/>
        <v>11210000</v>
      </c>
      <c r="O30" s="27">
        <f t="shared" si="19"/>
        <v>899.5246527777778</v>
      </c>
      <c r="P30" s="27">
        <f t="shared" si="19"/>
        <v>647657.75</v>
      </c>
      <c r="Q30" s="28">
        <f t="shared" si="19"/>
        <v>539.3999999999999</v>
      </c>
      <c r="R30" s="27">
        <f t="shared" si="19"/>
        <v>388367.99999999994</v>
      </c>
      <c r="S30" s="28">
        <f t="shared" si="19"/>
        <v>201.79999999999998</v>
      </c>
      <c r="T30" s="27">
        <f t="shared" si="19"/>
        <v>145296.00000000003</v>
      </c>
      <c r="U30" s="27">
        <f t="shared" si="19"/>
        <v>252.5121527777779</v>
      </c>
      <c r="V30" s="29">
        <f t="shared" si="19"/>
        <v>181808.75</v>
      </c>
    </row>
    <row r="32" spans="1:20" s="30" customFormat="1" ht="12.75">
      <c r="A32" s="53" t="s">
        <v>54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</row>
    <row r="34" spans="1:22" ht="15.75">
      <c r="A34" s="41" t="s">
        <v>66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</row>
  </sheetData>
  <mergeCells count="33">
    <mergeCell ref="A34:V34"/>
    <mergeCell ref="A32:T32"/>
    <mergeCell ref="A8:T8"/>
    <mergeCell ref="A9:T9"/>
    <mergeCell ref="A10:T10"/>
    <mergeCell ref="A11:T11"/>
    <mergeCell ref="M13:N13"/>
    <mergeCell ref="O13:P13"/>
    <mergeCell ref="Q13:R13"/>
    <mergeCell ref="S13:T13"/>
    <mergeCell ref="A14:A16"/>
    <mergeCell ref="A3:T3"/>
    <mergeCell ref="A5:T5"/>
    <mergeCell ref="A7:T7"/>
    <mergeCell ref="A1:V1"/>
    <mergeCell ref="F14:G14"/>
    <mergeCell ref="M14:M15"/>
    <mergeCell ref="B13:C13"/>
    <mergeCell ref="D13:E13"/>
    <mergeCell ref="K13:L13"/>
    <mergeCell ref="F13:G13"/>
    <mergeCell ref="D14:E14"/>
    <mergeCell ref="D15:E15"/>
    <mergeCell ref="U13:V13"/>
    <mergeCell ref="U14:V15"/>
    <mergeCell ref="B15:C15"/>
    <mergeCell ref="F15:G15"/>
    <mergeCell ref="H14:H15"/>
    <mergeCell ref="K14:L15"/>
    <mergeCell ref="O14:P15"/>
    <mergeCell ref="Q14:R15"/>
    <mergeCell ref="S14:T15"/>
    <mergeCell ref="B14:C14"/>
  </mergeCells>
  <printOptions horizontalCentered="1" verticalCentered="1"/>
  <pageMargins left="0.5905511811023623" right="0.5905511811023623" top="0.984251968503937" bottom="0.7874015748031497" header="0.5905511811023623" footer="0.7086614173228347"/>
  <pageSetup fitToHeight="1" fitToWidth="1" horizontalDpi="300" verticalDpi="300" orientation="landscape" paperSize="9" scale="67" r:id="rId1"/>
  <headerFooter alignWithMargins="0">
    <oddFooter>&amp;R&amp;"Humnst777 Lt BT,Light"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Geoconsultoria S/C Ltda.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Abrão</dc:creator>
  <cp:keywords/>
  <dc:description/>
  <cp:lastModifiedBy>Brandt</cp:lastModifiedBy>
  <cp:lastPrinted>2003-01-14T11:50:59Z</cp:lastPrinted>
  <dcterms:created xsi:type="dcterms:W3CDTF">2002-07-15T00:13:52Z</dcterms:created>
  <dcterms:modified xsi:type="dcterms:W3CDTF">2003-01-14T11:51:03Z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-354922787</vt:i4>
  </property>
  <property fmtid="{D5CDD505-2E9C-101B-9397-08002B2CF9AE}" pid="3" name="_EmailSubject">
    <vt:lpwstr>Balanço de águas</vt:lpwstr>
  </property>
  <property fmtid="{D5CDD505-2E9C-101B-9397-08002B2CF9AE}" pid="4" name="_AuthorEmail">
    <vt:lpwstr>abraham.abenathar@salobo.com.br</vt:lpwstr>
  </property>
  <property fmtid="{D5CDD505-2E9C-101B-9397-08002B2CF9AE}" pid="5" name="_AuthorEmailDisplayName">
    <vt:lpwstr>Abraham Aben-Athar</vt:lpwstr>
  </property>
</Properties>
</file>