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lha Rosto" sheetId="1" r:id="rId1"/>
    <sheet name="Planilha" sheetId="2" r:id="rId2"/>
  </sheets>
  <externalReferences>
    <externalReference r:id="rId5"/>
    <externalReference r:id="rId6"/>
  </externalReferences>
  <definedNames>
    <definedName name="_xlnm.Print_Area" localSheetId="0">'Folha Rosto'!$A$1:$BH$60</definedName>
    <definedName name="_xlnm.Print_Area" localSheetId="1">'Planilha'!$A$1:$M$294</definedName>
    <definedName name="BDI">#REF!</definedName>
    <definedName name="_xlnm.Print_Titles" localSheetId="1">'Planilha'!$1:$8</definedName>
  </definedNames>
  <calcPr fullCalcOnLoad="1"/>
</workbook>
</file>

<file path=xl/sharedStrings.xml><?xml version="1.0" encoding="utf-8"?>
<sst xmlns="http://schemas.openxmlformats.org/spreadsheetml/2006/main" count="299" uniqueCount="203">
  <si>
    <t xml:space="preserve">ÁGUA BRUTA </t>
  </si>
  <si>
    <t>QUANT.</t>
  </si>
  <si>
    <t>FATOR DE</t>
  </si>
  <si>
    <t xml:space="preserve">VAZÃO </t>
  </si>
  <si>
    <t xml:space="preserve">VAZÃO DE </t>
  </si>
  <si>
    <t>UTILIZAÇÃO</t>
  </si>
  <si>
    <t>INSTANTANEA.</t>
  </si>
  <si>
    <t>NOMINAL</t>
  </si>
  <si>
    <t>PROJETO</t>
  </si>
  <si>
    <t xml:space="preserve"> ( m3/h )</t>
  </si>
  <si>
    <t>PROCESSO</t>
  </si>
  <si>
    <t>CONSUMO CONTÍNUO :</t>
  </si>
  <si>
    <t xml:space="preserve"> - MOEGA</t>
  </si>
  <si>
    <t xml:space="preserve"> - FLUIDIZAÇÃO DE CHUTES</t>
  </si>
  <si>
    <t>CONSUMO INTERMITENTE :</t>
  </si>
  <si>
    <t>LIMPEZA/SERVIÇO :</t>
  </si>
  <si>
    <t xml:space="preserve"> - TOPO DA MOEGA</t>
  </si>
  <si>
    <t xml:space="preserve"> - PISO DA BRITAGEM</t>
  </si>
  <si>
    <t>SUB-TOTAL 1</t>
  </si>
  <si>
    <t>INSTALAÇÕES DE APOIO</t>
  </si>
  <si>
    <t xml:space="preserve"> - LAVAGEM DE VEÍCULOS</t>
  </si>
  <si>
    <t xml:space="preserve"> - CASA DE COMPRESSORES</t>
  </si>
  <si>
    <t xml:space="preserve"> - OFICINA DE MANUTENÇÃO</t>
  </si>
  <si>
    <t xml:space="preserve"> - LAVA BOTAS</t>
  </si>
  <si>
    <t xml:space="preserve"> - POSTO DE ABASTECIMENTO</t>
  </si>
  <si>
    <t xml:space="preserve"> - LUBRIFICAÇÃO</t>
  </si>
  <si>
    <t xml:space="preserve"> - BORRACHARIA</t>
  </si>
  <si>
    <t xml:space="preserve"> - TANCAGEM DE ÓLEO DIESEL</t>
  </si>
  <si>
    <t xml:space="preserve"> - SEPARADOR ÓLEO-ÁGUA</t>
  </si>
  <si>
    <t>SUB-TOTAL 2</t>
  </si>
  <si>
    <t>ABASTECIMENTO CAMINHÃO PIPA</t>
  </si>
  <si>
    <t xml:space="preserve"> - ABASTECIMENTO CAMINHÃO PIPA ( * ) </t>
  </si>
  <si>
    <t>( * ) = ABASTECIMENTO DE UM CAMINHÃO- PIPA</t>
  </si>
  <si>
    <t xml:space="preserve">          DE 26 m3 A CADA HORA</t>
  </si>
  <si>
    <t>SUB-TOTAL 3</t>
  </si>
  <si>
    <t>TOTAL</t>
  </si>
  <si>
    <t>ÁGUA POTÁVEL</t>
  </si>
  <si>
    <t>USO SANITÁRIO E PESSOAL :</t>
  </si>
  <si>
    <t xml:space="preserve"> - CONSUMO DE 120 PESSOAS / DIA ( 100 lts/pessoa)</t>
  </si>
  <si>
    <t xml:space="preserve"> - ESTACIONAMENTO VEICULOS LEVES</t>
  </si>
  <si>
    <t>SUB-TOTAL 4</t>
  </si>
  <si>
    <t xml:space="preserve">ÁGUA BRUTA TOTAL NECESSÁRIA : </t>
  </si>
  <si>
    <t>m3/h</t>
  </si>
  <si>
    <t>DETERMINAÇÃO DA VAZÃO DAS BOMBAS DE TRANSFERÊNCIA DE ÁGUA BRUTA PARA OS RESERVATÓRIO ELEVADOS</t>
  </si>
  <si>
    <t xml:space="preserve">A ÁGUA BRUTA PARA OS RESERVATÓRIOS ELEVADOS DE ÁGUA BRUTA E DE COMBATE A INCÊNDIO </t>
  </si>
  <si>
    <t>A VAZÃO DE PROJETO DESTAS BOMBAS DEVERÁ REPOR OS SEGUINTES CONSUMOS DE ÁGUA DO</t>
  </si>
  <si>
    <t>RESERVATÓRIO:</t>
  </si>
  <si>
    <t>- ÁGUA DE FLUIDIZAÇÃO DA MOEGA:</t>
  </si>
  <si>
    <t>- ÁGUA DE FLUIDIZAÇÃO DE CHUTES DE DESCARGA:</t>
  </si>
  <si>
    <t>- CONSUMO SIMULTÂNEO DE 03 (TRÊS) TOMADAS DE SERVIÇO DE 1 1/2":</t>
  </si>
  <si>
    <t>- ABASTECIMENTO DE 01 (UM) CAMINHÃO PIPA POR HORA:</t>
  </si>
  <si>
    <t>CAPTAÇÃO DE ÁGUA BRUTA A PARTIR DO IGARAPÉ SARACÁ</t>
  </si>
  <si>
    <t>ÁGUA DE INCÊNDIO</t>
  </si>
  <si>
    <t>DETERMINAÇÃO DA VAZÃO DA REDE DE ÁGUA DE COMBATE A INCÊNDIO PARA ALMEIDAS</t>
  </si>
  <si>
    <t>A REDE DE ÁGUA DE COMBATE A INCÊNDIO SERÁ CALCULADA PARA AS SEGUINTES VAZÕES</t>
  </si>
  <si>
    <t>SIMULTÂNEAS:</t>
  </si>
  <si>
    <t>- 02 (DOIS) HIDRANTES COM VAZÃO DE 30m³/h CADA UM</t>
  </si>
  <si>
    <t>- 01 (UM) HIDRANTE COM VAZÃO 12m³/h (RESFRIAMENTO OU LANÇAMENTO DE ESPUMA FUTURO)</t>
  </si>
  <si>
    <t>- 01 (UM) HIDRANTE COM VAZÃO 24m³/h (RESFRIAMENTO OU LANÇAMENTO DE ESPUMA FUTURO)</t>
  </si>
  <si>
    <t xml:space="preserve">ADOTAMOS PARA O DIMENSIONAMENTO DA REDE DE ÁGUA DE COMBATE A INCÊNDIO A VAZÃO </t>
  </si>
  <si>
    <t>TOTAL DE 96m³/h.</t>
  </si>
  <si>
    <t>DETERMINAÇÃO DA EL. DO FUNDO DO RESERVATÓRIO DE ÁGUA DE  INCÊNDIO TQ-525-34</t>
  </si>
  <si>
    <t>MATERIAL DO TUBO:</t>
  </si>
  <si>
    <t>AÇO CARBONO</t>
  </si>
  <si>
    <t>1º TRECHO</t>
  </si>
  <si>
    <t>DO TQ-525-34 ATÉ A REDE EM ANEL</t>
  </si>
  <si>
    <t>VISCOSIDADE(cP):</t>
  </si>
  <si>
    <t>DIÂM. INT.(POL.):</t>
  </si>
  <si>
    <t>FATOR  HAZEN-WILLIAMS(C):</t>
  </si>
  <si>
    <t>COMPRIMENTO RETO(m):</t>
  </si>
  <si>
    <t>SINGULARIDADES</t>
  </si>
  <si>
    <t>EXPANSÃO GRADUAL:</t>
  </si>
  <si>
    <t>REDUÇÃO GRADUAL:</t>
  </si>
  <si>
    <t>- CURVA 90º RAIO LONGO:</t>
  </si>
  <si>
    <t>VÁLVULA GAVETA:</t>
  </si>
  <si>
    <t>TÊ SAÍDA LATERAL:</t>
  </si>
  <si>
    <t>- CURVA 45º RAIO LONGO:</t>
  </si>
  <si>
    <t>VÁLVULA GLOBO:</t>
  </si>
  <si>
    <t>VÁLVULA DE PÉ/CRIVO:</t>
  </si>
  <si>
    <t>- ENTRADA NORMAL:</t>
  </si>
  <si>
    <t>VÁLVULA ANGULAR:</t>
  </si>
  <si>
    <t>RETENÇÃO TIPO LEVE:</t>
  </si>
  <si>
    <t>- ENTRADA DE BORDA:</t>
  </si>
  <si>
    <t>TÊ PASSAGEM RETA:</t>
  </si>
  <si>
    <t>SAÍDA DE TUBO:</t>
  </si>
  <si>
    <t>COMPRIMENTO EQUIVALENTE(m):</t>
  </si>
  <si>
    <t>PERDA DE CARGA UNIT. (mcl/100m):</t>
  </si>
  <si>
    <t>PERDA DE CARGA NO TRECHO(mcl):</t>
  </si>
  <si>
    <t>2º TRECHO</t>
  </si>
  <si>
    <t>LINHA 25-AI-TCN-08-6"-D ATÉ LINHA 525-AI-TCN-17-4"-D</t>
  </si>
  <si>
    <t>FATOR HAZEN-WILLIAMS(C):</t>
  </si>
  <si>
    <t>3º TRECHO</t>
  </si>
  <si>
    <t>LINHA 25-AI-TCN-17-4"-D ATÉ A SAÍDA DO HIDRANTE</t>
  </si>
  <si>
    <t>ELEVAÇÃO DO HIDRANTE(m):</t>
  </si>
  <si>
    <t>PERDAS NAS LINHAS ( mcl )</t>
  </si>
  <si>
    <t>EL. MÍN. DO FUNDO DO RESERVATÓRIO:</t>
  </si>
  <si>
    <t>EL. DA BASE ( TERRENO ) NO RESERVATÓRIO:</t>
  </si>
  <si>
    <t>ALTURA MÍNIMA ACIMA DO NÍVEL DO TERRENO:</t>
  </si>
  <si>
    <t>ADOTADO ELEVAÇÃO MÍNIMA DO FUNDO DO RESERVATÓRIO 24m ACIMA DO NÍVEL DO</t>
  </si>
  <si>
    <t>TERRENO.</t>
  </si>
  <si>
    <t>"PESO"</t>
  </si>
  <si>
    <t xml:space="preserve">SOMA DOS </t>
  </si>
  <si>
    <t>POR</t>
  </si>
  <si>
    <t>"PESOS"</t>
  </si>
  <si>
    <t>PEÇA</t>
  </si>
  <si>
    <t>REFEITÓRIO E LAZER</t>
  </si>
  <si>
    <t xml:space="preserve"> - Bacias sanitárias</t>
  </si>
  <si>
    <t xml:space="preserve"> - Lavatórios</t>
  </si>
  <si>
    <t xml:space="preserve"> - Mictórios</t>
  </si>
  <si>
    <t xml:space="preserve"> - Chuveiros </t>
  </si>
  <si>
    <t xml:space="preserve"> - Bebedouros</t>
  </si>
  <si>
    <t xml:space="preserve"> - Lava botas</t>
  </si>
  <si>
    <t xml:space="preserve"> - Pia de cozinha</t>
  </si>
  <si>
    <t>TROCA DE TURNO</t>
  </si>
  <si>
    <t>AMBULATÓRIO E COMBATE A INCÊNDIO</t>
  </si>
  <si>
    <t>ESCRITÓRIO E OFICINA</t>
  </si>
  <si>
    <t>POSTO ABASTECIMENTO</t>
  </si>
  <si>
    <t>OFICINA DE APOIO À BRITAGEM</t>
  </si>
  <si>
    <t>SOMA =</t>
  </si>
  <si>
    <t>VAZÃO(l/s) =</t>
  </si>
  <si>
    <t>VAZÃO(m3/h) =</t>
  </si>
  <si>
    <t>VAZÃO(l/min) =</t>
  </si>
  <si>
    <t>CAPACIDADE DA ETA : 7 m3/h</t>
  </si>
  <si>
    <r>
      <t xml:space="preserve">FLUIDO: </t>
    </r>
    <r>
      <rPr>
        <sz val="10"/>
        <rFont val="Times New Roman"/>
        <family val="1"/>
      </rPr>
      <t>ÁGUA</t>
    </r>
  </si>
  <si>
    <r>
      <t>VAZÃO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/h):</t>
    </r>
  </si>
  <si>
    <r>
      <t>DENSIDADE (t/m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):</t>
    </r>
  </si>
  <si>
    <r>
      <t>PERDAS DE CARGA LOCALIZADAS(kgf/cm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):</t>
    </r>
  </si>
  <si>
    <r>
      <t>PRESSÃO REQUERIDA(kgf/cm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):</t>
    </r>
  </si>
  <si>
    <t>ESTA FOLHA ÍNDICE INDICA EM QUE REVISÃO ESTÁ CADA FOLHA NA EMISSÃO CITADA</t>
  </si>
  <si>
    <t>REV.</t>
  </si>
  <si>
    <t>EMISSÃO</t>
  </si>
  <si>
    <t>DATA</t>
  </si>
  <si>
    <t>E.P.</t>
  </si>
  <si>
    <t>C.P.</t>
  </si>
  <si>
    <t>MRN</t>
  </si>
  <si>
    <t>DESCRIÇÃO DAS REVISÕES</t>
  </si>
  <si>
    <t>0</t>
  </si>
  <si>
    <t>EMN</t>
  </si>
  <si>
    <t>JCK</t>
  </si>
  <si>
    <t>EMISSÃO INICIAL</t>
  </si>
  <si>
    <t>EMISSÕES</t>
  </si>
  <si>
    <t>TIPOS DE EMISSÃO</t>
  </si>
  <si>
    <t>(A)</t>
  </si>
  <si>
    <t>PRELIMINAR</t>
  </si>
  <si>
    <t>(D)</t>
  </si>
  <si>
    <t>PARA CONSTRUÇÃO</t>
  </si>
  <si>
    <t>(G)</t>
  </si>
  <si>
    <t>CONFORME COMPRADO</t>
  </si>
  <si>
    <t>(B)</t>
  </si>
  <si>
    <t>PARA APROVAÇÃO</t>
  </si>
  <si>
    <t>(E)</t>
  </si>
  <si>
    <t>PARA COMPRA</t>
  </si>
  <si>
    <t>(H)</t>
  </si>
  <si>
    <t>CANCELADO</t>
  </si>
  <si>
    <t>(C)</t>
  </si>
  <si>
    <t>APROVADO</t>
  </si>
  <si>
    <t>(F)</t>
  </si>
  <si>
    <t>CONFORME CONSTRUÍDO</t>
  </si>
  <si>
    <t>(I)</t>
  </si>
  <si>
    <t>PARA CONHECIMENTO</t>
  </si>
  <si>
    <t>CONTRATADA</t>
  </si>
  <si>
    <t>Nº DOC. TECNOMIN:</t>
  </si>
  <si>
    <t>Nº ARQUIVO ELETRÔNICO:</t>
  </si>
  <si>
    <t>PROJETO TROMBETAS</t>
  </si>
  <si>
    <t>PROJETO:</t>
  </si>
  <si>
    <t>FASE IV - PRODUÇÃO DE 16,3 MTPA - MELHORIAS</t>
  </si>
  <si>
    <t>TÍTULO DO DOCUMENTO:</t>
  </si>
  <si>
    <t>ABERTURA DO PLATÔ MONTE BRANCO</t>
  </si>
  <si>
    <t>ÁREA:</t>
  </si>
  <si>
    <t>Nº DOCUMENTO MRN:</t>
  </si>
  <si>
    <t>REV.:</t>
  </si>
  <si>
    <t>MINA</t>
  </si>
  <si>
    <t>I</t>
  </si>
  <si>
    <t>09/06/08</t>
  </si>
  <si>
    <t>JEG</t>
  </si>
  <si>
    <t>UTILIDADES/ÁGUAS - MEMÓRIA DE CÁLCULO</t>
  </si>
  <si>
    <t>PRODUÇÃO DE 16,3 MTPA - MELHORIAS</t>
  </si>
  <si>
    <t>TÍTULO:</t>
  </si>
  <si>
    <t>Nº DOC. MRN:</t>
  </si>
  <si>
    <t>FL.:</t>
  </si>
  <si>
    <t>QB5-TCN-25-73-001-MC</t>
  </si>
  <si>
    <t>166-01-25-044-001</t>
  </si>
  <si>
    <t xml:space="preserve">ÁGUA POTÁVEL </t>
  </si>
  <si>
    <t>FL.:     1/9</t>
  </si>
  <si>
    <t>1</t>
  </si>
  <si>
    <t>C</t>
  </si>
  <si>
    <t>FAF</t>
  </si>
  <si>
    <t>CONSOLIDAÇÃO DO PROJETO BÁSICO</t>
  </si>
  <si>
    <t xml:space="preserve"> - PISO DO BRITADOR PRIMÁRIO BR-622-01</t>
  </si>
  <si>
    <t xml:space="preserve"> - PISO DO BRITADORES SECUNDÁRIOS BR-622-02/03</t>
  </si>
  <si>
    <t xml:space="preserve"> - TRANSPORTADOR CT-622-01</t>
  </si>
  <si>
    <t xml:space="preserve"> - VIRADOR DE CORREIA </t>
  </si>
  <si>
    <t xml:space="preserve"> - TRANSPORTADORES  CT-220-23  e CT-622-24</t>
  </si>
  <si>
    <t xml:space="preserve"> - PISO CASAS TRANSFERÊNCIAS </t>
  </si>
  <si>
    <t xml:space="preserve"> ( 72,16 - 6,50 )  + 26,0 =</t>
  </si>
  <si>
    <t>SERÁ TRANSFERIDA PELAS BOMBAS B-625-002 A/R (1 OPERACIONAL E 1 RESERVA).</t>
  </si>
  <si>
    <t>VAZÃO DE PROJETO : 87,2  x 1,4 = 122,08 m3/h</t>
  </si>
  <si>
    <r>
      <t xml:space="preserve">ADOTADO PARA AS BOMBAS B-625-002 A/R VAZÃO DE PROJETO IGUAL A </t>
    </r>
    <r>
      <rPr>
        <b/>
        <sz val="10"/>
        <rFont val="Times New Roman"/>
        <family val="1"/>
      </rPr>
      <t>125</t>
    </r>
    <r>
      <rPr>
        <sz val="10"/>
        <rFont val="Times New Roman"/>
        <family val="1"/>
      </rPr>
      <t xml:space="preserve"> m³/h</t>
    </r>
  </si>
  <si>
    <t>VAZÃO DE PROJETO ADOTADA: 122,08  x 1,05 = 128,2 m3/h</t>
  </si>
  <si>
    <t>A CAPTAÇÃO SERÁ FEITA POR DUAS BOMBAS SUBMERSAS BS-625-001 A/R (1 OPERACIONAL E 1 RESERVA) E DUAS BOMBAS  ( BOOSTER ) B-625-001 A/R.</t>
  </si>
  <si>
    <r>
      <t xml:space="preserve">ADOTADA PARA AS BOMBAS BS-625-001 A/R E B-625-001 A/R  A VAZÃO DE PROJETO IGUAL A </t>
    </r>
    <r>
      <rPr>
        <b/>
        <sz val="10"/>
        <rFont val="Times New Roman"/>
        <family val="1"/>
      </rPr>
      <t>130</t>
    </r>
    <r>
      <rPr>
        <sz val="10"/>
        <rFont val="Times New Roman"/>
        <family val="1"/>
      </rPr>
      <t xml:space="preserve"> m³/h</t>
    </r>
  </si>
  <si>
    <t>02/02/10</t>
  </si>
  <si>
    <t>25 - ABASTECIMENTO D' ÁGUA E COMBUSTÍVEL (MINA ) E BENEFICIAMENTO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</si>
</sst>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[$-416]d\-mmm\-yy;@"/>
    <numFmt numFmtId="169" formatCode="0.00_)"/>
    <numFmt numFmtId="170" formatCode="dd/mm/yy;@"/>
    <numFmt numFmtId="171" formatCode="#,##0.000"/>
    <numFmt numFmtId="172" formatCode="#,##0.000;[Red]#,##0.000"/>
    <numFmt numFmtId="173" formatCode="#,##0.000_);\(#,##0.000\)"/>
    <numFmt numFmtId="174" formatCode="#,##0.0"/>
    <numFmt numFmtId="175" formatCode="00"/>
    <numFmt numFmtId="176" formatCode="_(* #,##0.000_);_(* \(#,##0.000\);_(* &quot;-&quot;??_);_(@_)"/>
    <numFmt numFmtId="177" formatCode="&quot;R$&quot;#,##0_);\(&quot;R$&quot;#,##0\)"/>
    <numFmt numFmtId="178" formatCode="&quot;R$&quot;#,##0_);[Red]\(&quot;R$&quot;#,##0\)"/>
    <numFmt numFmtId="179" formatCode="&quot;R$&quot;#,##0.00_);\(&quot;R$&quot;#,##0.00\)"/>
    <numFmt numFmtId="180" formatCode="&quot;R$&quot;#,##0.00_);[Red]\(&quot;R$&quot;#,##0.0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7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Helv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name val="MS Sans Serif"/>
      <family val="0"/>
    </font>
    <font>
      <sz val="12"/>
      <name val="MS Sans Serif"/>
      <family val="0"/>
    </font>
    <font>
      <sz val="7"/>
      <name val="MS Serif"/>
      <family val="0"/>
    </font>
    <font>
      <sz val="7"/>
      <name val="Arial"/>
      <family val="2"/>
    </font>
    <font>
      <sz val="6"/>
      <color indexed="8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11" fillId="3" borderId="1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23" applyNumberFormat="1" applyFont="1" applyFill="1" applyBorder="1" applyAlignment="1" applyProtection="1" quotePrefix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 quotePrefix="1">
      <alignment horizontal="center"/>
      <protection locked="0"/>
    </xf>
    <xf numFmtId="164" fontId="0" fillId="0" borderId="0" xfId="23" applyNumberFormat="1" applyFont="1" applyFill="1" applyBorder="1" applyAlignment="1" applyProtection="1">
      <alignment horizontal="center"/>
      <protection locked="0"/>
    </xf>
    <xf numFmtId="0" fontId="0" fillId="0" borderId="0" xfId="23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 quotePrefix="1">
      <alignment horizontal="left"/>
      <protection locked="0"/>
    </xf>
    <xf numFmtId="0" fontId="0" fillId="0" borderId="0" xfId="23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23" applyNumberFormat="1" applyFont="1" applyFill="1" applyBorder="1" applyAlignment="1" applyProtection="1">
      <alignment horizontal="center"/>
      <protection locked="0"/>
    </xf>
    <xf numFmtId="0" fontId="0" fillId="0" borderId="0" xfId="23" applyNumberFormat="1" applyFont="1" applyFill="1" applyBorder="1" applyAlignment="1" applyProtection="1">
      <alignment horizontal="centerContinuous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23" applyNumberFormat="1" applyFont="1" applyFill="1" applyBorder="1" applyAlignment="1" applyProtection="1">
      <alignment horizontal="centerContinuous"/>
      <protection locked="0"/>
    </xf>
    <xf numFmtId="1" fontId="0" fillId="0" borderId="0" xfId="23" applyNumberFormat="1" applyFont="1" applyFill="1" applyBorder="1" applyAlignment="1" applyProtection="1">
      <alignment horizontal="centerContinuous"/>
      <protection locked="0"/>
    </xf>
    <xf numFmtId="0" fontId="0" fillId="0" borderId="0" xfId="23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165" fontId="0" fillId="0" borderId="0" xfId="23" applyNumberFormat="1" applyFont="1" applyFill="1" applyBorder="1" applyAlignment="1" applyProtection="1">
      <alignment horizontal="center"/>
      <protection locked="0"/>
    </xf>
    <xf numFmtId="1" fontId="0" fillId="0" borderId="0" xfId="23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4" borderId="2" xfId="0" applyFont="1" applyFill="1" applyBorder="1" applyAlignment="1">
      <alignment/>
    </xf>
    <xf numFmtId="2" fontId="3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Continuous"/>
      <protection locked="0"/>
    </xf>
    <xf numFmtId="0" fontId="3" fillId="0" borderId="3" xfId="23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 quotePrefix="1">
      <alignment horizontal="left"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>
      <alignment horizontal="centerContinuous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left"/>
      <protection hidden="1"/>
    </xf>
    <xf numFmtId="0" fontId="3" fillId="0" borderId="3" xfId="0" applyNumberFormat="1" applyFont="1" applyFill="1" applyBorder="1" applyAlignment="1" applyProtection="1" quotePrefix="1">
      <alignment horizontal="center"/>
      <protection locked="0"/>
    </xf>
    <xf numFmtId="0" fontId="8" fillId="0" borderId="3" xfId="23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 quotePrefix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 quotePrefix="1">
      <alignment horizontal="left" vertical="center"/>
      <protection locked="0"/>
    </xf>
    <xf numFmtId="164" fontId="3" fillId="0" borderId="3" xfId="23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Border="1" applyAlignment="1" applyProtection="1" quotePrefix="1">
      <alignment horizontal="left"/>
      <protection locked="0"/>
    </xf>
    <xf numFmtId="0" fontId="3" fillId="0" borderId="3" xfId="0" applyNumberFormat="1" applyFont="1" applyBorder="1" applyAlignment="1" applyProtection="1">
      <alignment horizontal="centerContinuous" vertical="center"/>
      <protection locked="0"/>
    </xf>
    <xf numFmtId="0" fontId="8" fillId="0" borderId="3" xfId="0" applyNumberFormat="1" applyFont="1" applyBorder="1" applyAlignment="1" applyProtection="1" quotePrefix="1">
      <alignment horizontal="left" vertical="center"/>
      <protection locked="0"/>
    </xf>
    <xf numFmtId="0" fontId="3" fillId="0" borderId="3" xfId="0" applyNumberFormat="1" applyFont="1" applyBorder="1" applyAlignment="1" applyProtection="1" quotePrefix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NumberFormat="1" applyFont="1" applyBorder="1" applyAlignment="1" applyProtection="1" quotePrefix="1">
      <alignment horizontal="left"/>
      <protection locked="0"/>
    </xf>
    <xf numFmtId="165" fontId="3" fillId="4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 quotePrefix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/>
      <protection locked="0"/>
    </xf>
    <xf numFmtId="0" fontId="3" fillId="0" borderId="3" xfId="23" applyNumberFormat="1" applyFont="1" applyBorder="1" applyAlignment="1" applyProtection="1" quotePrefix="1">
      <alignment horizontal="left"/>
      <protection locked="0"/>
    </xf>
    <xf numFmtId="0" fontId="3" fillId="0" borderId="3" xfId="23" applyNumberFormat="1" applyFont="1" applyBorder="1" applyAlignment="1" applyProtection="1">
      <alignment horizontal="center"/>
      <protection locked="0"/>
    </xf>
    <xf numFmtId="164" fontId="3" fillId="4" borderId="3" xfId="23" applyNumberFormat="1" applyFont="1" applyFill="1" applyBorder="1" applyAlignment="1" applyProtection="1">
      <alignment horizontal="center"/>
      <protection locked="0"/>
    </xf>
    <xf numFmtId="0" fontId="3" fillId="4" borderId="3" xfId="23" applyNumberFormat="1" applyFont="1" applyFill="1" applyBorder="1" applyAlignment="1" applyProtection="1">
      <alignment horizontal="center"/>
      <protection locked="0"/>
    </xf>
    <xf numFmtId="0" fontId="3" fillId="0" borderId="3" xfId="23" applyNumberFormat="1" applyFont="1" applyFill="1" applyBorder="1" applyAlignment="1" applyProtection="1">
      <alignment/>
      <protection locked="0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NumberFormat="1" applyFont="1" applyFill="1" applyBorder="1" applyAlignment="1" applyProtection="1">
      <alignment horizontal="center"/>
      <protection locked="0"/>
    </xf>
    <xf numFmtId="0" fontId="3" fillId="0" borderId="3" xfId="23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hidden="1"/>
    </xf>
    <xf numFmtId="165" fontId="3" fillId="0" borderId="3" xfId="0" applyNumberFormat="1" applyFont="1" applyBorder="1" applyAlignment="1" applyProtection="1">
      <alignment/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0" fontId="3" fillId="0" borderId="3" xfId="23" applyNumberFormat="1" applyFont="1" applyBorder="1" applyAlignment="1" applyProtection="1">
      <alignment horizontal="left"/>
      <protection locked="0"/>
    </xf>
    <xf numFmtId="2" fontId="3" fillId="5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Border="1" applyAlignment="1" applyProtection="1" quotePrefix="1">
      <alignment horizontal="centerContinuous"/>
      <protection locked="0"/>
    </xf>
    <xf numFmtId="0" fontId="8" fillId="0" borderId="3" xfId="0" applyNumberFormat="1" applyFont="1" applyBorder="1" applyAlignment="1" applyProtection="1">
      <alignment/>
      <protection locked="0"/>
    </xf>
    <xf numFmtId="164" fontId="3" fillId="0" borderId="3" xfId="23" applyNumberFormat="1" applyFont="1" applyFill="1" applyBorder="1" applyAlignment="1" applyProtection="1">
      <alignment/>
      <protection locked="0"/>
    </xf>
    <xf numFmtId="0" fontId="8" fillId="0" borderId="3" xfId="0" applyNumberFormat="1" applyFont="1" applyBorder="1" applyAlignment="1" applyProtection="1">
      <alignment horizontal="left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/>
      <protection locked="0"/>
    </xf>
    <xf numFmtId="165" fontId="3" fillId="4" borderId="3" xfId="0" applyNumberFormat="1" applyFont="1" applyFill="1" applyBorder="1" applyAlignment="1" applyProtection="1" quotePrefix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 quotePrefix="1">
      <alignment horizontal="left"/>
      <protection locked="0"/>
    </xf>
    <xf numFmtId="165" fontId="3" fillId="0" borderId="3" xfId="0" applyNumberFormat="1" applyFont="1" applyFill="1" applyBorder="1" applyAlignment="1" applyProtection="1" quotePrefix="1">
      <alignment/>
      <protection locked="0"/>
    </xf>
    <xf numFmtId="0" fontId="3" fillId="0" borderId="3" xfId="0" applyNumberFormat="1" applyFont="1" applyFill="1" applyBorder="1" applyAlignment="1" applyProtection="1" quotePrefix="1">
      <alignment/>
      <protection locked="0"/>
    </xf>
    <xf numFmtId="0" fontId="3" fillId="0" borderId="3" xfId="0" applyFont="1" applyFill="1" applyBorder="1" applyAlignment="1">
      <alignment/>
    </xf>
    <xf numFmtId="165" fontId="3" fillId="0" borderId="3" xfId="0" applyNumberFormat="1" applyFont="1" applyBorder="1" applyAlignment="1" applyProtection="1">
      <alignment horizontal="center"/>
      <protection hidden="1"/>
    </xf>
    <xf numFmtId="165" fontId="3" fillId="0" borderId="3" xfId="23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 quotePrefix="1">
      <alignment/>
      <protection locked="0"/>
    </xf>
    <xf numFmtId="0" fontId="3" fillId="0" borderId="3" xfId="0" applyNumberFormat="1" applyFont="1" applyBorder="1" applyAlignment="1" applyProtection="1" quotePrefix="1">
      <alignment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3" fillId="5" borderId="4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2" fontId="3" fillId="4" borderId="4" xfId="0" applyNumberFormat="1" applyFont="1" applyFill="1" applyBorder="1" applyAlignment="1">
      <alignment horizontal="center"/>
    </xf>
    <xf numFmtId="0" fontId="15" fillId="0" borderId="5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49" fontId="3" fillId="0" borderId="6" xfId="24" applyNumberFormat="1" applyFont="1" applyBorder="1" applyAlignment="1">
      <alignment horizontal="center"/>
      <protection/>
    </xf>
    <xf numFmtId="49" fontId="3" fillId="0" borderId="7" xfId="24" applyNumberFormat="1" applyFont="1" applyBorder="1" applyAlignment="1">
      <alignment horizontal="center"/>
      <protection/>
    </xf>
    <xf numFmtId="49" fontId="3" fillId="0" borderId="0" xfId="24" applyNumberFormat="1" applyFont="1" applyBorder="1" applyAlignment="1">
      <alignment horizontal="center"/>
      <protection/>
    </xf>
    <xf numFmtId="49" fontId="3" fillId="0" borderId="8" xfId="24" applyNumberFormat="1" applyFont="1" applyBorder="1" applyAlignment="1">
      <alignment horizontal="center"/>
      <protection/>
    </xf>
    <xf numFmtId="49" fontId="3" fillId="0" borderId="7" xfId="24" applyNumberFormat="1" applyFont="1" applyBorder="1" applyAlignment="1">
      <alignment horizontal="left"/>
      <protection/>
    </xf>
    <xf numFmtId="49" fontId="3" fillId="0" borderId="0" xfId="24" applyNumberFormat="1" applyFont="1" applyBorder="1" applyAlignment="1">
      <alignment horizontal="left"/>
      <protection/>
    </xf>
    <xf numFmtId="49" fontId="3" fillId="0" borderId="8" xfId="24" applyNumberFormat="1" applyFont="1" applyBorder="1" applyAlignment="1">
      <alignment horizontal="left"/>
      <protection/>
    </xf>
    <xf numFmtId="0" fontId="3" fillId="0" borderId="0" xfId="24" applyFont="1">
      <alignment/>
      <protection/>
    </xf>
    <xf numFmtId="0" fontId="3" fillId="0" borderId="8" xfId="24" applyFont="1" applyBorder="1" applyAlignment="1">
      <alignment horizontal="left"/>
      <protection/>
    </xf>
    <xf numFmtId="49" fontId="3" fillId="0" borderId="6" xfId="24" applyNumberFormat="1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center"/>
      <protection/>
    </xf>
    <xf numFmtId="0" fontId="3" fillId="0" borderId="7" xfId="24" applyFont="1" applyBorder="1" applyAlignment="1">
      <alignment horizontal="center"/>
      <protection/>
    </xf>
    <xf numFmtId="0" fontId="3" fillId="0" borderId="0" xfId="24" applyFont="1" applyBorder="1" applyAlignment="1">
      <alignment horizontal="center"/>
      <protection/>
    </xf>
    <xf numFmtId="0" fontId="3" fillId="0" borderId="8" xfId="24" applyFont="1" applyBorder="1" applyAlignment="1">
      <alignment horizontal="center"/>
      <protection/>
    </xf>
    <xf numFmtId="0" fontId="3" fillId="0" borderId="7" xfId="24" applyFont="1" applyBorder="1" applyAlignment="1">
      <alignment horizontal="left"/>
      <protection/>
    </xf>
    <xf numFmtId="0" fontId="3" fillId="0" borderId="0" xfId="24" applyFont="1" applyBorder="1" applyAlignment="1">
      <alignment horizontal="left"/>
      <protection/>
    </xf>
    <xf numFmtId="0" fontId="17" fillId="0" borderId="2" xfId="24" applyFont="1" applyBorder="1" applyAlignment="1">
      <alignment vertical="center"/>
      <protection/>
    </xf>
    <xf numFmtId="0" fontId="17" fillId="0" borderId="2" xfId="24" applyFont="1" applyBorder="1" applyAlignment="1">
      <alignment horizontal="center" vertical="center"/>
      <protection/>
    </xf>
    <xf numFmtId="0" fontId="17" fillId="0" borderId="9" xfId="24" applyFont="1" applyBorder="1" applyAlignment="1">
      <alignment vertical="center"/>
      <protection/>
    </xf>
    <xf numFmtId="0" fontId="17" fillId="0" borderId="0" xfId="24" applyFont="1" applyBorder="1" applyAlignment="1">
      <alignment vertical="center"/>
      <protection/>
    </xf>
    <xf numFmtId="0" fontId="17" fillId="0" borderId="0" xfId="24" applyFont="1" applyBorder="1" applyAlignment="1">
      <alignment horizontal="center" vertical="center"/>
      <protection/>
    </xf>
    <xf numFmtId="0" fontId="17" fillId="0" borderId="8" xfId="24" applyFont="1" applyBorder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17" fillId="0" borderId="10" xfId="24" applyFont="1" applyBorder="1" applyAlignment="1">
      <alignment vertical="center"/>
      <protection/>
    </xf>
    <xf numFmtId="0" fontId="17" fillId="0" borderId="10" xfId="24" applyFont="1" applyBorder="1" applyAlignment="1">
      <alignment horizontal="center" vertical="center"/>
      <protection/>
    </xf>
    <xf numFmtId="0" fontId="17" fillId="0" borderId="11" xfId="24" applyFont="1" applyBorder="1" applyAlignment="1">
      <alignment vertical="center"/>
      <protection/>
    </xf>
    <xf numFmtId="0" fontId="17" fillId="0" borderId="7" xfId="24" applyFont="1" applyBorder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3" fillId="0" borderId="8" xfId="24" applyFont="1" applyBorder="1" applyAlignment="1">
      <alignment vertical="center"/>
      <protection/>
    </xf>
    <xf numFmtId="0" fontId="3" fillId="0" borderId="7" xfId="24" applyFont="1" applyBorder="1" applyAlignment="1">
      <alignment vertical="center"/>
      <protection/>
    </xf>
    <xf numFmtId="0" fontId="1" fillId="0" borderId="0" xfId="24">
      <alignment/>
      <protection/>
    </xf>
    <xf numFmtId="0" fontId="3" fillId="0" borderId="12" xfId="24" applyFont="1" applyBorder="1" applyAlignment="1">
      <alignment vertical="center"/>
      <protection/>
    </xf>
    <xf numFmtId="0" fontId="3" fillId="0" borderId="10" xfId="24" applyFont="1" applyBorder="1" applyAlignment="1">
      <alignment vertical="center"/>
      <protection/>
    </xf>
    <xf numFmtId="0" fontId="3" fillId="0" borderId="11" xfId="24" applyFont="1" applyBorder="1" applyAlignment="1">
      <alignment vertical="center"/>
      <protection/>
    </xf>
    <xf numFmtId="0" fontId="17" fillId="0" borderId="13" xfId="24" applyFont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6" fillId="0" borderId="0" xfId="24" applyFont="1" applyBorder="1" applyAlignment="1">
      <alignment vertical="center"/>
      <protection/>
    </xf>
    <xf numFmtId="0" fontId="20" fillId="0" borderId="0" xfId="24" applyFont="1" applyBorder="1" applyAlignment="1">
      <alignment vertical="center"/>
      <protection/>
    </xf>
    <xf numFmtId="0" fontId="21" fillId="0" borderId="0" xfId="24" applyFont="1" applyBorder="1" applyAlignment="1">
      <alignment vertical="center"/>
      <protection/>
    </xf>
    <xf numFmtId="0" fontId="21" fillId="0" borderId="8" xfId="24" applyFont="1" applyBorder="1" applyAlignment="1">
      <alignment vertical="center"/>
      <protection/>
    </xf>
    <xf numFmtId="0" fontId="16" fillId="0" borderId="10" xfId="24" applyFont="1" applyBorder="1" applyAlignment="1">
      <alignment vertical="center"/>
      <protection/>
    </xf>
    <xf numFmtId="0" fontId="3" fillId="0" borderId="12" xfId="24" applyFont="1" applyBorder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25" fillId="0" borderId="7" xfId="25" applyFont="1" applyBorder="1" applyAlignment="1">
      <alignment horizontal="left" vertical="center"/>
      <protection/>
    </xf>
    <xf numFmtId="0" fontId="3" fillId="0" borderId="0" xfId="27" applyFont="1" applyBorder="1" applyAlignment="1">
      <alignment horizontal="left" vertical="center"/>
      <protection/>
    </xf>
    <xf numFmtId="0" fontId="1" fillId="0" borderId="0" xfId="24" applyFont="1" applyBorder="1" applyAlignment="1">
      <alignment vertical="center"/>
      <protection/>
    </xf>
    <xf numFmtId="0" fontId="8" fillId="0" borderId="0" xfId="25" applyFont="1" applyBorder="1" applyAlignment="1">
      <alignment horizontal="centerContinuous" vertical="center"/>
      <protection/>
    </xf>
    <xf numFmtId="3" fontId="8" fillId="0" borderId="0" xfId="25" applyNumberFormat="1" applyFont="1" applyBorder="1" applyAlignment="1">
      <alignment horizontal="centerContinuous" vertical="center"/>
      <protection/>
    </xf>
    <xf numFmtId="0" fontId="3" fillId="0" borderId="0" xfId="25" applyFont="1" applyBorder="1" applyAlignment="1">
      <alignment vertical="center"/>
      <protection/>
    </xf>
    <xf numFmtId="3" fontId="3" fillId="0" borderId="0" xfId="25" applyNumberFormat="1" applyFont="1" applyBorder="1" applyAlignment="1">
      <alignment vertical="center"/>
      <protection/>
    </xf>
    <xf numFmtId="0" fontId="3" fillId="0" borderId="14" xfId="22" applyFont="1" applyBorder="1" applyAlignment="1">
      <alignment horizontal="left" vertical="center"/>
      <protection/>
    </xf>
    <xf numFmtId="0" fontId="3" fillId="0" borderId="7" xfId="27" applyFont="1" applyBorder="1" applyAlignment="1">
      <alignment horizontal="left" vertical="center"/>
      <protection/>
    </xf>
    <xf numFmtId="0" fontId="3" fillId="0" borderId="0" xfId="25" applyFont="1" applyBorder="1" applyAlignment="1">
      <alignment horizontal="left" vertical="center"/>
      <protection/>
    </xf>
    <xf numFmtId="3" fontId="3" fillId="0" borderId="0" xfId="25" applyNumberFormat="1" applyFont="1" applyBorder="1" applyAlignment="1">
      <alignment horizontal="left" vertical="center"/>
      <protection/>
    </xf>
    <xf numFmtId="0" fontId="3" fillId="0" borderId="6" xfId="26" applyFont="1" applyBorder="1" applyAlignment="1" applyProtection="1">
      <alignment horizontal="left" vertical="center"/>
      <protection/>
    </xf>
    <xf numFmtId="0" fontId="3" fillId="0" borderId="12" xfId="25" applyFont="1" applyBorder="1" applyAlignment="1">
      <alignment horizontal="left" vertical="center"/>
      <protection/>
    </xf>
    <xf numFmtId="0" fontId="3" fillId="0" borderId="10" xfId="27" applyFont="1" applyBorder="1" applyAlignment="1">
      <alignment horizontal="left" vertical="center"/>
      <protection/>
    </xf>
    <xf numFmtId="0" fontId="1" fillId="0" borderId="10" xfId="24" applyFont="1" applyBorder="1" applyAlignment="1">
      <alignment vertical="center"/>
      <protection/>
    </xf>
    <xf numFmtId="0" fontId="3" fillId="0" borderId="10" xfId="25" applyFont="1" applyBorder="1" applyAlignment="1">
      <alignment horizontal="left" vertical="center"/>
      <protection/>
    </xf>
    <xf numFmtId="3" fontId="3" fillId="0" borderId="10" xfId="25" applyNumberFormat="1" applyFont="1" applyBorder="1" applyAlignment="1">
      <alignment horizontal="left" vertical="center"/>
      <protection/>
    </xf>
    <xf numFmtId="49" fontId="3" fillId="0" borderId="15" xfId="24" applyNumberFormat="1" applyFont="1" applyBorder="1" applyAlignment="1">
      <alignment horizontal="center" vertical="center"/>
      <protection/>
    </xf>
    <xf numFmtId="49" fontId="3" fillId="0" borderId="15" xfId="25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22" applyFont="1" applyBorder="1" applyAlignment="1">
      <alignment vertical="center" wrapText="1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4" borderId="9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3" fillId="0" borderId="17" xfId="0" applyNumberFormat="1" applyFont="1" applyBorder="1" applyAlignment="1" applyProtection="1">
      <alignment horizontal="centerContinuous"/>
      <protection locked="0"/>
    </xf>
    <xf numFmtId="0" fontId="3" fillId="0" borderId="17" xfId="0" applyNumberFormat="1" applyFont="1" applyFill="1" applyBorder="1" applyAlignment="1" applyProtection="1" quotePrefix="1">
      <alignment horizontal="left"/>
      <protection locked="0"/>
    </xf>
    <xf numFmtId="165" fontId="3" fillId="0" borderId="19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NumberFormat="1" applyFont="1" applyFill="1" applyBorder="1" applyAlignment="1" applyProtection="1">
      <alignment horizontal="centerContinuous"/>
      <protection locked="0"/>
    </xf>
    <xf numFmtId="0" fontId="3" fillId="4" borderId="22" xfId="0" applyFont="1" applyFill="1" applyBorder="1" applyAlignment="1">
      <alignment/>
    </xf>
    <xf numFmtId="0" fontId="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Continuous" vertical="center"/>
      <protection locked="0"/>
    </xf>
    <xf numFmtId="1" fontId="3" fillId="4" borderId="17" xfId="23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 quotePrefix="1">
      <alignment horizontal="left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 quotePrefix="1">
      <alignment horizontal="left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4" borderId="4" xfId="23" applyNumberFormat="1" applyFont="1" applyFill="1" applyBorder="1" applyAlignment="1" applyProtection="1">
      <alignment horizontal="center"/>
      <protection locked="0"/>
    </xf>
    <xf numFmtId="0" fontId="3" fillId="0" borderId="4" xfId="23" applyNumberFormat="1" applyFont="1" applyBorder="1" applyAlignment="1" applyProtection="1" quotePrefix="1">
      <alignment horizontal="left"/>
      <protection locked="0"/>
    </xf>
    <xf numFmtId="0" fontId="3" fillId="0" borderId="4" xfId="23" applyNumberFormat="1" applyFont="1" applyBorder="1" applyAlignment="1" applyProtection="1">
      <alignment horizontal="center"/>
      <protection locked="0"/>
    </xf>
    <xf numFmtId="0" fontId="3" fillId="4" borderId="22" xfId="0" applyNumberFormat="1" applyFont="1" applyFill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/>
      <protection hidden="1"/>
    </xf>
    <xf numFmtId="0" fontId="3" fillId="0" borderId="17" xfId="0" applyNumberFormat="1" applyFont="1" applyBorder="1" applyAlignment="1" applyProtection="1">
      <alignment/>
      <protection locked="0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17" xfId="0" applyNumberFormat="1" applyFont="1" applyFill="1" applyBorder="1" applyAlignment="1" applyProtection="1">
      <alignment/>
      <protection locked="0"/>
    </xf>
    <xf numFmtId="0" fontId="3" fillId="5" borderId="2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" xfId="0" applyNumberFormat="1" applyFont="1" applyBorder="1" applyAlignment="1" applyProtection="1">
      <alignment horizontal="centerContinuous"/>
      <protection locked="0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22" xfId="0" applyNumberFormat="1" applyFont="1" applyBorder="1" applyAlignment="1" applyProtection="1">
      <alignment horizontal="centerContinuous"/>
      <protection locked="0"/>
    </xf>
    <xf numFmtId="0" fontId="8" fillId="4" borderId="13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0" borderId="3" xfId="23" applyNumberFormat="1" applyFont="1" applyFill="1" applyBorder="1" applyAlignment="1" applyProtection="1" quotePrefix="1">
      <alignment horizontal="left"/>
      <protection locked="0"/>
    </xf>
    <xf numFmtId="165" fontId="3" fillId="0" borderId="19" xfId="0" applyNumberFormat="1" applyFont="1" applyFill="1" applyBorder="1" applyAlignment="1" applyProtection="1">
      <alignment/>
      <protection locked="0"/>
    </xf>
    <xf numFmtId="0" fontId="3" fillId="0" borderId="20" xfId="0" applyNumberFormat="1" applyFont="1" applyBorder="1" applyAlignment="1" applyProtection="1">
      <alignment horizontal="center"/>
      <protection locked="0"/>
    </xf>
    <xf numFmtId="0" fontId="8" fillId="5" borderId="21" xfId="0" applyFont="1" applyFill="1" applyBorder="1" applyAlignment="1">
      <alignment horizontal="center"/>
    </xf>
    <xf numFmtId="0" fontId="3" fillId="0" borderId="3" xfId="0" applyNumberFormat="1" applyFont="1" applyBorder="1" applyAlignment="1" applyProtection="1" quotePrefix="1">
      <alignment/>
      <protection locked="0"/>
    </xf>
    <xf numFmtId="0" fontId="3" fillId="0" borderId="17" xfId="23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3" fillId="0" borderId="7" xfId="24" applyFont="1" applyBorder="1" applyAlignment="1">
      <alignment horizontal="center"/>
      <protection/>
    </xf>
    <xf numFmtId="0" fontId="3" fillId="0" borderId="0" xfId="24" applyFont="1" applyBorder="1" applyAlignment="1">
      <alignment horizontal="center"/>
      <protection/>
    </xf>
    <xf numFmtId="0" fontId="3" fillId="0" borderId="8" xfId="24" applyFont="1" applyBorder="1" applyAlignment="1">
      <alignment horizontal="center"/>
      <protection/>
    </xf>
    <xf numFmtId="0" fontId="3" fillId="0" borderId="7" xfId="24" applyFont="1" applyBorder="1" applyAlignment="1">
      <alignment horizontal="left"/>
      <protection/>
    </xf>
    <xf numFmtId="0" fontId="3" fillId="0" borderId="0" xfId="24" applyFont="1" applyBorder="1" applyAlignment="1">
      <alignment horizontal="left"/>
      <protection/>
    </xf>
    <xf numFmtId="0" fontId="3" fillId="0" borderId="8" xfId="24" applyFont="1" applyBorder="1" applyAlignment="1">
      <alignment horizontal="left"/>
      <protection/>
    </xf>
    <xf numFmtId="0" fontId="3" fillId="0" borderId="12" xfId="24" applyFont="1" applyBorder="1" applyAlignment="1">
      <alignment horizontal="center"/>
      <protection/>
    </xf>
    <xf numFmtId="0" fontId="3" fillId="0" borderId="10" xfId="24" applyFont="1" applyBorder="1" applyAlignment="1">
      <alignment horizontal="center"/>
      <protection/>
    </xf>
    <xf numFmtId="0" fontId="3" fillId="0" borderId="11" xfId="24" applyFont="1" applyBorder="1" applyAlignment="1">
      <alignment horizontal="center"/>
      <protection/>
    </xf>
    <xf numFmtId="0" fontId="3" fillId="0" borderId="12" xfId="24" applyFont="1" applyBorder="1" applyAlignment="1">
      <alignment horizontal="left"/>
      <protection/>
    </xf>
    <xf numFmtId="0" fontId="3" fillId="0" borderId="10" xfId="24" applyFont="1" applyBorder="1" applyAlignment="1">
      <alignment horizontal="left"/>
      <protection/>
    </xf>
    <xf numFmtId="0" fontId="3" fillId="0" borderId="11" xfId="24" applyFont="1" applyBorder="1" applyAlignment="1">
      <alignment horizontal="left"/>
      <protection/>
    </xf>
    <xf numFmtId="49" fontId="16" fillId="0" borderId="12" xfId="24" applyNumberFormat="1" applyFont="1" applyBorder="1" applyAlignment="1">
      <alignment horizontal="center"/>
      <protection/>
    </xf>
    <xf numFmtId="0" fontId="18" fillId="0" borderId="11" xfId="24" applyFont="1" applyBorder="1" applyAlignment="1">
      <alignment horizontal="center" vertical="top"/>
      <protection/>
    </xf>
    <xf numFmtId="0" fontId="18" fillId="0" borderId="0" xfId="24" applyFont="1" applyBorder="1" applyAlignment="1">
      <alignment horizontal="center" vertical="center"/>
      <protection/>
    </xf>
    <xf numFmtId="0" fontId="18" fillId="0" borderId="8" xfId="24" applyFont="1" applyBorder="1" applyAlignment="1">
      <alignment horizontal="center" vertical="center"/>
      <protection/>
    </xf>
    <xf numFmtId="0" fontId="18" fillId="0" borderId="12" xfId="24" applyFont="1" applyBorder="1" applyAlignment="1">
      <alignment horizontal="center" vertical="center"/>
      <protection/>
    </xf>
    <xf numFmtId="0" fontId="18" fillId="0" borderId="10" xfId="24" applyFont="1" applyBorder="1" applyAlignment="1">
      <alignment horizontal="center" vertical="center"/>
      <protection/>
    </xf>
    <xf numFmtId="0" fontId="18" fillId="0" borderId="11" xfId="24" applyFont="1" applyBorder="1" applyAlignment="1">
      <alignment horizontal="center" vertical="center"/>
      <protection/>
    </xf>
    <xf numFmtId="0" fontId="18" fillId="0" borderId="12" xfId="24" applyFont="1" applyBorder="1" applyAlignment="1">
      <alignment horizontal="center" vertical="top"/>
      <protection/>
    </xf>
    <xf numFmtId="0" fontId="18" fillId="0" borderId="10" xfId="24" applyFont="1" applyBorder="1" applyAlignment="1">
      <alignment horizontal="center" vertical="top"/>
      <protection/>
    </xf>
    <xf numFmtId="49" fontId="3" fillId="0" borderId="7" xfId="24" applyNumberFormat="1" applyFont="1" applyBorder="1" applyAlignment="1">
      <alignment horizontal="center"/>
      <protection/>
    </xf>
    <xf numFmtId="49" fontId="3" fillId="0" borderId="0" xfId="24" applyNumberFormat="1" applyFont="1" applyBorder="1" applyAlignment="1">
      <alignment horizontal="center"/>
      <protection/>
    </xf>
    <xf numFmtId="49" fontId="3" fillId="0" borderId="8" xfId="24" applyNumberFormat="1" applyFont="1" applyBorder="1" applyAlignment="1">
      <alignment horizontal="center"/>
      <protection/>
    </xf>
    <xf numFmtId="49" fontId="3" fillId="0" borderId="7" xfId="24" applyNumberFormat="1" applyFont="1" applyBorder="1" applyAlignment="1">
      <alignment horizontal="left"/>
      <protection/>
    </xf>
    <xf numFmtId="49" fontId="3" fillId="0" borderId="0" xfId="24" applyNumberFormat="1" applyFont="1" applyBorder="1" applyAlignment="1">
      <alignment horizontal="left"/>
      <protection/>
    </xf>
    <xf numFmtId="49" fontId="3" fillId="0" borderId="8" xfId="24" applyNumberFormat="1" applyFont="1" applyBorder="1" applyAlignment="1">
      <alignment horizontal="left"/>
      <protection/>
    </xf>
    <xf numFmtId="0" fontId="16" fillId="0" borderId="12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0" fontId="18" fillId="0" borderId="13" xfId="24" applyFont="1" applyBorder="1" applyAlignment="1">
      <alignment horizontal="center" vertical="center"/>
      <protection/>
    </xf>
    <xf numFmtId="0" fontId="18" fillId="0" borderId="2" xfId="24" applyFont="1" applyBorder="1" applyAlignment="1">
      <alignment horizontal="center" vertical="center"/>
      <protection/>
    </xf>
    <xf numFmtId="0" fontId="18" fillId="0" borderId="9" xfId="24" applyFont="1" applyBorder="1" applyAlignment="1">
      <alignment horizontal="center" vertical="center"/>
      <protection/>
    </xf>
    <xf numFmtId="0" fontId="18" fillId="0" borderId="7" xfId="24" applyFont="1" applyBorder="1" applyAlignment="1">
      <alignment horizontal="center" vertical="center"/>
      <protection/>
    </xf>
    <xf numFmtId="49" fontId="16" fillId="0" borderId="10" xfId="24" applyNumberFormat="1" applyFont="1" applyBorder="1" applyAlignment="1">
      <alignment horizontal="center"/>
      <protection/>
    </xf>
    <xf numFmtId="49" fontId="16" fillId="0" borderId="11" xfId="24" applyNumberFormat="1" applyFont="1" applyBorder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3" fillId="0" borderId="8" xfId="24" applyFont="1" applyBorder="1" applyAlignment="1">
      <alignment horizontal="left" vertical="center"/>
      <protection/>
    </xf>
    <xf numFmtId="0" fontId="17" fillId="0" borderId="13" xfId="24" applyFont="1" applyBorder="1" applyAlignment="1">
      <alignment horizontal="center" vertical="center"/>
      <protection/>
    </xf>
    <xf numFmtId="0" fontId="17" fillId="0" borderId="2" xfId="24" applyFont="1" applyBorder="1" applyAlignment="1">
      <alignment horizontal="center" vertical="center"/>
      <protection/>
    </xf>
    <xf numFmtId="0" fontId="17" fillId="0" borderId="9" xfId="24" applyFont="1" applyBorder="1" applyAlignment="1">
      <alignment horizontal="center" vertical="center"/>
      <protection/>
    </xf>
    <xf numFmtId="0" fontId="18" fillId="0" borderId="10" xfId="24" applyFont="1" applyBorder="1" applyAlignment="1">
      <alignment horizontal="center"/>
      <protection/>
    </xf>
    <xf numFmtId="0" fontId="18" fillId="0" borderId="11" xfId="24" applyFont="1" applyBorder="1" applyAlignment="1">
      <alignment horizontal="center"/>
      <protection/>
    </xf>
    <xf numFmtId="0" fontId="18" fillId="0" borderId="12" xfId="24" applyFont="1" applyBorder="1" applyAlignment="1">
      <alignment horizontal="center"/>
      <protection/>
    </xf>
    <xf numFmtId="0" fontId="16" fillId="0" borderId="13" xfId="24" applyFont="1" applyBorder="1" applyAlignment="1">
      <alignment horizontal="center" vertical="center" wrapText="1"/>
      <protection/>
    </xf>
    <xf numFmtId="0" fontId="16" fillId="0" borderId="2" xfId="24" applyFont="1" applyBorder="1" applyAlignment="1">
      <alignment horizontal="center" vertical="center" wrapText="1"/>
      <protection/>
    </xf>
    <xf numFmtId="0" fontId="16" fillId="0" borderId="9" xfId="24" applyFont="1" applyBorder="1" applyAlignment="1">
      <alignment horizontal="center" vertical="center" wrapText="1"/>
      <protection/>
    </xf>
    <xf numFmtId="0" fontId="16" fillId="0" borderId="7" xfId="24" applyFont="1" applyBorder="1" applyAlignment="1">
      <alignment horizontal="center" vertical="center" wrapText="1"/>
      <protection/>
    </xf>
    <xf numFmtId="0" fontId="16" fillId="0" borderId="0" xfId="24" applyFont="1" applyBorder="1" applyAlignment="1">
      <alignment horizontal="center" vertical="center" wrapText="1"/>
      <protection/>
    </xf>
    <xf numFmtId="0" fontId="16" fillId="0" borderId="8" xfId="24" applyFont="1" applyBorder="1" applyAlignment="1">
      <alignment horizontal="center" vertical="center" wrapText="1"/>
      <protection/>
    </xf>
    <xf numFmtId="0" fontId="16" fillId="0" borderId="12" xfId="24" applyFont="1" applyBorder="1" applyAlignment="1">
      <alignment horizontal="center" vertical="center" wrapText="1"/>
      <protection/>
    </xf>
    <xf numFmtId="0" fontId="16" fillId="0" borderId="10" xfId="24" applyFont="1" applyBorder="1" applyAlignment="1">
      <alignment horizontal="center" vertical="center" wrapText="1"/>
      <protection/>
    </xf>
    <xf numFmtId="0" fontId="16" fillId="0" borderId="11" xfId="24" applyFont="1" applyBorder="1" applyAlignment="1">
      <alignment horizontal="center" vertical="center" wrapText="1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11" xfId="24" applyFont="1" applyBorder="1" applyAlignment="1">
      <alignment horizontal="left" vertical="center"/>
      <protection/>
    </xf>
    <xf numFmtId="0" fontId="15" fillId="0" borderId="5" xfId="24" applyFont="1" applyBorder="1" applyAlignment="1">
      <alignment horizontal="center" vertical="center"/>
      <protection/>
    </xf>
    <xf numFmtId="0" fontId="15" fillId="0" borderId="23" xfId="24" applyFont="1" applyBorder="1" applyAlignment="1">
      <alignment horizontal="center" vertical="center"/>
      <protection/>
    </xf>
    <xf numFmtId="0" fontId="15" fillId="0" borderId="24" xfId="24" applyFont="1" applyBorder="1" applyAlignment="1">
      <alignment horizontal="center" vertical="center"/>
      <protection/>
    </xf>
    <xf numFmtId="49" fontId="3" fillId="0" borderId="7" xfId="24" applyNumberFormat="1" applyFont="1" applyBorder="1" applyAlignment="1">
      <alignment horizontal="center" vertical="center"/>
      <protection/>
    </xf>
    <xf numFmtId="49" fontId="3" fillId="0" borderId="0" xfId="24" applyNumberFormat="1" applyFont="1" applyBorder="1" applyAlignment="1">
      <alignment horizontal="center" vertical="center"/>
      <protection/>
    </xf>
    <xf numFmtId="49" fontId="3" fillId="0" borderId="8" xfId="24" applyNumberFormat="1" applyFont="1" applyBorder="1" applyAlignment="1">
      <alignment horizontal="center" vertical="center"/>
      <protection/>
    </xf>
    <xf numFmtId="49" fontId="3" fillId="0" borderId="7" xfId="24" applyNumberFormat="1" applyFont="1" applyBorder="1" applyAlignment="1">
      <alignment horizontal="left" wrapText="1"/>
      <protection/>
    </xf>
    <xf numFmtId="49" fontId="3" fillId="0" borderId="0" xfId="24" applyNumberFormat="1" applyFont="1" applyBorder="1" applyAlignment="1">
      <alignment horizontal="left" wrapText="1"/>
      <protection/>
    </xf>
    <xf numFmtId="49" fontId="3" fillId="0" borderId="8" xfId="24" applyNumberFormat="1" applyFont="1" applyBorder="1" applyAlignment="1">
      <alignment horizontal="left" wrapText="1"/>
      <protection/>
    </xf>
    <xf numFmtId="0" fontId="15" fillId="0" borderId="23" xfId="24" applyFont="1" applyBorder="1" applyAlignment="1">
      <alignment horizontal="left" vertical="center"/>
      <protection/>
    </xf>
    <xf numFmtId="0" fontId="15" fillId="0" borderId="24" xfId="24" applyFont="1" applyBorder="1" applyAlignment="1">
      <alignment horizontal="left" vertical="center"/>
      <protection/>
    </xf>
    <xf numFmtId="0" fontId="3" fillId="0" borderId="3" xfId="23" applyNumberFormat="1" applyFont="1" applyFill="1" applyBorder="1" applyAlignment="1" applyProtection="1">
      <alignment horizontal="left"/>
      <protection locked="0"/>
    </xf>
    <xf numFmtId="0" fontId="3" fillId="0" borderId="17" xfId="23" applyNumberFormat="1" applyFont="1" applyFill="1" applyBorder="1" applyAlignment="1" applyProtection="1">
      <alignment horizontal="left"/>
      <protection locked="0"/>
    </xf>
    <xf numFmtId="0" fontId="3" fillId="0" borderId="13" xfId="22" applyFont="1" applyBorder="1" applyAlignment="1">
      <alignment horizontal="left" vertical="center"/>
      <protection/>
    </xf>
    <xf numFmtId="0" fontId="3" fillId="0" borderId="2" xfId="22" applyFont="1" applyBorder="1" applyAlignment="1">
      <alignment horizontal="left" vertical="center"/>
      <protection/>
    </xf>
    <xf numFmtId="0" fontId="3" fillId="0" borderId="9" xfId="22" applyFont="1" applyBorder="1" applyAlignment="1">
      <alignment horizontal="left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11" xfId="22" applyFont="1" applyBorder="1" applyAlignment="1">
      <alignment horizontal="center" vertical="center"/>
      <protection/>
    </xf>
    <xf numFmtId="0" fontId="3" fillId="0" borderId="3" xfId="0" applyNumberFormat="1" applyFont="1" applyFill="1" applyBorder="1" applyAlignment="1" applyProtection="1" quotePrefix="1">
      <alignment horizontal="left"/>
      <protection locked="0"/>
    </xf>
    <xf numFmtId="0" fontId="8" fillId="0" borderId="13" xfId="22" applyFont="1" applyBorder="1" applyAlignment="1">
      <alignment horizontal="center" vertical="center" wrapText="1"/>
      <protection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12" xfId="22" applyFont="1" applyBorder="1" applyAlignment="1">
      <alignment horizontal="center" vertical="center" wrapText="1"/>
      <protection/>
    </xf>
    <xf numFmtId="0" fontId="8" fillId="0" borderId="10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 wrapText="1"/>
      <protection/>
    </xf>
    <xf numFmtId="0" fontId="8" fillId="0" borderId="3" xfId="23" applyNumberFormat="1" applyFont="1" applyFill="1" applyBorder="1" applyAlignment="1" applyProtection="1">
      <alignment horizontal="left"/>
      <protection locked="0"/>
    </xf>
    <xf numFmtId="0" fontId="8" fillId="0" borderId="17" xfId="23" applyNumberFormat="1" applyFont="1" applyFill="1" applyBorder="1" applyAlignment="1" applyProtection="1">
      <alignment horizontal="left"/>
      <protection locked="0"/>
    </xf>
    <xf numFmtId="14" fontId="8" fillId="0" borderId="13" xfId="22" applyNumberFormat="1" applyFont="1" applyBorder="1" applyAlignment="1">
      <alignment horizontal="center" vertical="center"/>
      <protection/>
    </xf>
    <xf numFmtId="14" fontId="8" fillId="0" borderId="2" xfId="22" applyNumberFormat="1" applyFont="1" applyBorder="1" applyAlignment="1">
      <alignment horizontal="center" vertical="center"/>
      <protection/>
    </xf>
    <xf numFmtId="14" fontId="8" fillId="0" borderId="9" xfId="22" applyNumberFormat="1" applyFont="1" applyBorder="1" applyAlignment="1">
      <alignment horizontal="center" vertical="center"/>
      <protection/>
    </xf>
    <xf numFmtId="14" fontId="8" fillId="0" borderId="7" xfId="22" applyNumberFormat="1" applyFont="1" applyBorder="1" applyAlignment="1">
      <alignment horizontal="center" vertical="center"/>
      <protection/>
    </xf>
    <xf numFmtId="14" fontId="8" fillId="0" borderId="0" xfId="22" applyNumberFormat="1" applyFont="1" applyBorder="1" applyAlignment="1">
      <alignment horizontal="center" vertical="center"/>
      <protection/>
    </xf>
    <xf numFmtId="14" fontId="8" fillId="0" borderId="8" xfId="22" applyNumberFormat="1" applyFont="1" applyBorder="1" applyAlignment="1">
      <alignment horizontal="center" vertical="center"/>
      <protection/>
    </xf>
    <xf numFmtId="14" fontId="8" fillId="0" borderId="12" xfId="22" applyNumberFormat="1" applyFont="1" applyBorder="1" applyAlignment="1">
      <alignment horizontal="center" vertical="center"/>
      <protection/>
    </xf>
    <xf numFmtId="14" fontId="8" fillId="0" borderId="10" xfId="22" applyNumberFormat="1" applyFont="1" applyBorder="1" applyAlignment="1">
      <alignment horizontal="center" vertical="center"/>
      <protection/>
    </xf>
    <xf numFmtId="14" fontId="8" fillId="0" borderId="11" xfId="22" applyNumberFormat="1" applyFont="1" applyBorder="1" applyAlignment="1">
      <alignment horizontal="center" vertical="center"/>
      <protection/>
    </xf>
    <xf numFmtId="3" fontId="8" fillId="0" borderId="13" xfId="22" applyNumberFormat="1" applyFont="1" applyBorder="1" applyAlignment="1">
      <alignment vertical="center" wrapText="1"/>
      <protection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 wrapText="1"/>
      <protection/>
    </xf>
    <xf numFmtId="0" fontId="8" fillId="0" borderId="8" xfId="22" applyFont="1" applyBorder="1" applyAlignment="1">
      <alignment horizontal="center" vertical="center" wrapText="1"/>
      <protection/>
    </xf>
    <xf numFmtId="0" fontId="3" fillId="0" borderId="19" xfId="23" applyNumberFormat="1" applyFont="1" applyFill="1" applyBorder="1" applyAlignment="1" applyProtection="1">
      <alignment horizontal="left"/>
      <protection locked="0"/>
    </xf>
    <xf numFmtId="0" fontId="3" fillId="0" borderId="20" xfId="23" applyNumberFormat="1" applyFont="1" applyFill="1" applyBorder="1" applyAlignment="1" applyProtection="1">
      <alignment horizontal="left"/>
      <protection locked="0"/>
    </xf>
    <xf numFmtId="0" fontId="8" fillId="0" borderId="4" xfId="23" applyNumberFormat="1" applyFont="1" applyBorder="1" applyAlignment="1" applyProtection="1">
      <alignment horizontal="left"/>
      <protection locked="0"/>
    </xf>
    <xf numFmtId="0" fontId="8" fillId="0" borderId="3" xfId="23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0" xfId="23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/>
    </xf>
  </cellXfs>
  <cellStyles count="18">
    <cellStyle name="Normal" xfId="0"/>
    <cellStyle name="Grey" xfId="15"/>
    <cellStyle name="Hyperlink" xfId="16"/>
    <cellStyle name="Followed Hyperlink" xfId="17"/>
    <cellStyle name="Input [yellow]" xfId="18"/>
    <cellStyle name="Currency" xfId="19"/>
    <cellStyle name="Currency [0]" xfId="20"/>
    <cellStyle name="Normal - Style1" xfId="21"/>
    <cellStyle name="Normal_516f6001" xfId="22"/>
    <cellStyle name="Normal_FDVALCON" xfId="23"/>
    <cellStyle name="Normal_Folha rosto Padrão" xfId="24"/>
    <cellStyle name="Normal_MRN - planilha de quant.04" xfId="25"/>
    <cellStyle name="Normal_PLANILHA" xfId="26"/>
    <cellStyle name="Normal_QB5 TCN 10 70 001 FD R0" xfId="27"/>
    <cellStyle name="Percent [2]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Texto 12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Nº PROJ.: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" name="Texto 13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
z-001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" name="Texto 16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Nº PROJ.: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" name="Texto 18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Nº PROJ.: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6" name="Texto 12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Nº PROJ.: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7" name="Texto 13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8" name="Texto 14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
z-001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9" name="Texto 16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Nº PROJ.: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0" name="Texto 18"/>
        <xdr:cNvSpPr txBox="1">
          <a:spLocks noChangeArrowheads="1"/>
        </xdr:cNvSpPr>
      </xdr:nvSpPr>
      <xdr:spPr>
        <a:xfrm>
          <a:off x="0" y="1040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Nº PROJ.:</a:t>
          </a:r>
        </a:p>
      </xdr:txBody>
    </xdr:sp>
    <xdr:clientData/>
  </xdr:twoCellAnchor>
  <xdr:twoCellAnchor>
    <xdr:from>
      <xdr:col>60</xdr:col>
      <xdr:colOff>0</xdr:colOff>
      <xdr:row>54</xdr:row>
      <xdr:rowOff>76200</xdr:rowOff>
    </xdr:from>
    <xdr:to>
      <xdr:col>60</xdr:col>
      <xdr:colOff>0</xdr:colOff>
      <xdr:row>54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5953125" y="9353550"/>
          <a:ext cx="0" cy="19050"/>
        </a:xfrm>
        <a:custGeom>
          <a:pathLst>
            <a:path h="583" w="2334">
              <a:moveTo>
                <a:pt x="246" y="0"/>
              </a:moveTo>
              <a:lnTo>
                <a:pt x="0" y="583"/>
              </a:lnTo>
              <a:lnTo>
                <a:pt x="2334" y="583"/>
              </a:lnTo>
              <a:lnTo>
                <a:pt x="246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76200</xdr:rowOff>
    </xdr:from>
    <xdr:to>
      <xdr:col>60</xdr:col>
      <xdr:colOff>0</xdr:colOff>
      <xdr:row>54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5953125" y="9353550"/>
          <a:ext cx="0" cy="19050"/>
        </a:xfrm>
        <a:custGeom>
          <a:pathLst>
            <a:path h="583" w="2334">
              <a:moveTo>
                <a:pt x="246" y="0"/>
              </a:moveTo>
              <a:lnTo>
                <a:pt x="0" y="583"/>
              </a:lnTo>
              <a:lnTo>
                <a:pt x="2334" y="583"/>
              </a:lnTo>
              <a:lnTo>
                <a:pt x="246" y="0"/>
              </a:lnTo>
              <a:close/>
            </a:path>
          </a:pathLst>
        </a:cu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57150</xdr:rowOff>
    </xdr:from>
    <xdr:to>
      <xdr:col>60</xdr:col>
      <xdr:colOff>0</xdr:colOff>
      <xdr:row>54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5953125" y="9334500"/>
          <a:ext cx="0" cy="38100"/>
        </a:xfrm>
        <a:custGeom>
          <a:pathLst>
            <a:path h="1068" w="1314">
              <a:moveTo>
                <a:pt x="1314" y="0"/>
              </a:moveTo>
              <a:lnTo>
                <a:pt x="0" y="485"/>
              </a:lnTo>
              <a:lnTo>
                <a:pt x="242" y="1068"/>
              </a:lnTo>
              <a:lnTo>
                <a:pt x="1314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57150</xdr:rowOff>
    </xdr:from>
    <xdr:to>
      <xdr:col>60</xdr:col>
      <xdr:colOff>0</xdr:colOff>
      <xdr:row>54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5953125" y="9334500"/>
          <a:ext cx="0" cy="38100"/>
        </a:xfrm>
        <a:custGeom>
          <a:pathLst>
            <a:path h="1068" w="1289">
              <a:moveTo>
                <a:pt x="0" y="0"/>
              </a:moveTo>
              <a:lnTo>
                <a:pt x="1043" y="1068"/>
              </a:lnTo>
              <a:lnTo>
                <a:pt x="1289" y="4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57150</xdr:rowOff>
    </xdr:from>
    <xdr:to>
      <xdr:col>60</xdr:col>
      <xdr:colOff>0</xdr:colOff>
      <xdr:row>54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5953125" y="9334500"/>
          <a:ext cx="0" cy="38100"/>
        </a:xfrm>
        <a:custGeom>
          <a:pathLst>
            <a:path h="1068" w="1289">
              <a:moveTo>
                <a:pt x="0" y="0"/>
              </a:moveTo>
              <a:lnTo>
                <a:pt x="1043" y="1068"/>
              </a:lnTo>
              <a:lnTo>
                <a:pt x="1289" y="485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57150</xdr:rowOff>
    </xdr:to>
    <xdr:sp>
      <xdr:nvSpPr>
        <xdr:cNvPr id="16" name="AutoShape 16"/>
        <xdr:cNvSpPr>
          <a:spLocks/>
        </xdr:cNvSpPr>
      </xdr:nvSpPr>
      <xdr:spPr>
        <a:xfrm>
          <a:off x="5953125" y="9305925"/>
          <a:ext cx="0" cy="28575"/>
        </a:xfrm>
        <a:custGeom>
          <a:pathLst>
            <a:path h="585" w="2554">
              <a:moveTo>
                <a:pt x="0" y="0"/>
              </a:moveTo>
              <a:lnTo>
                <a:pt x="0" y="585"/>
              </a:lnTo>
              <a:lnTo>
                <a:pt x="2554" y="5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5953125" y="9305925"/>
          <a:ext cx="0" cy="28575"/>
        </a:xfrm>
        <a:custGeom>
          <a:pathLst>
            <a:path h="585" w="2554">
              <a:moveTo>
                <a:pt x="0" y="0"/>
              </a:moveTo>
              <a:lnTo>
                <a:pt x="0" y="585"/>
              </a:lnTo>
              <a:lnTo>
                <a:pt x="2554" y="585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5953125" y="9305925"/>
          <a:ext cx="0" cy="28575"/>
        </a:xfrm>
        <a:custGeom>
          <a:pathLst>
            <a:path h="585" w="2768">
              <a:moveTo>
                <a:pt x="0" y="0"/>
              </a:moveTo>
              <a:lnTo>
                <a:pt x="243" y="585"/>
              </a:lnTo>
              <a:lnTo>
                <a:pt x="2768" y="5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76200</xdr:rowOff>
    </xdr:to>
    <xdr:sp>
      <xdr:nvSpPr>
        <xdr:cNvPr id="19" name="AutoShape 19"/>
        <xdr:cNvSpPr>
          <a:spLocks/>
        </xdr:cNvSpPr>
      </xdr:nvSpPr>
      <xdr:spPr>
        <a:xfrm>
          <a:off x="5953125" y="9305925"/>
          <a:ext cx="0" cy="47625"/>
        </a:xfrm>
        <a:custGeom>
          <a:pathLst>
            <a:path h="1070" w="1314">
              <a:moveTo>
                <a:pt x="1071" y="0"/>
              </a:moveTo>
              <a:lnTo>
                <a:pt x="0" y="1070"/>
              </a:lnTo>
              <a:lnTo>
                <a:pt x="1314" y="585"/>
              </a:lnTo>
              <a:lnTo>
                <a:pt x="1071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57150</xdr:rowOff>
    </xdr:to>
    <xdr:sp>
      <xdr:nvSpPr>
        <xdr:cNvPr id="20" name="AutoShape 20"/>
        <xdr:cNvSpPr>
          <a:spLocks/>
        </xdr:cNvSpPr>
      </xdr:nvSpPr>
      <xdr:spPr>
        <a:xfrm>
          <a:off x="5953125" y="9305925"/>
          <a:ext cx="0" cy="28575"/>
        </a:xfrm>
        <a:custGeom>
          <a:pathLst>
            <a:path h="585" w="2800">
              <a:moveTo>
                <a:pt x="2800" y="0"/>
              </a:moveTo>
              <a:lnTo>
                <a:pt x="0" y="0"/>
              </a:lnTo>
              <a:lnTo>
                <a:pt x="2554" y="585"/>
              </a:lnTo>
              <a:lnTo>
                <a:pt x="280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5953125" y="9305925"/>
          <a:ext cx="0" cy="47625"/>
        </a:xfrm>
        <a:custGeom>
          <a:pathLst>
            <a:path h="1070" w="1289">
              <a:moveTo>
                <a:pt x="246" y="0"/>
              </a:moveTo>
              <a:lnTo>
                <a:pt x="0" y="585"/>
              </a:lnTo>
              <a:lnTo>
                <a:pt x="1289" y="1070"/>
              </a:lnTo>
              <a:lnTo>
                <a:pt x="246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28575</xdr:rowOff>
    </xdr:from>
    <xdr:to>
      <xdr:col>60</xdr:col>
      <xdr:colOff>0</xdr:colOff>
      <xdr:row>54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5953125" y="9305925"/>
          <a:ext cx="0" cy="47625"/>
        </a:xfrm>
        <a:custGeom>
          <a:pathLst>
            <a:path h="1070" w="1289">
              <a:moveTo>
                <a:pt x="246" y="0"/>
              </a:moveTo>
              <a:lnTo>
                <a:pt x="0" y="585"/>
              </a:lnTo>
              <a:lnTo>
                <a:pt x="1289" y="1070"/>
              </a:lnTo>
              <a:lnTo>
                <a:pt x="246" y="0"/>
              </a:lnTo>
              <a:close/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47625</xdr:rowOff>
    </xdr:from>
    <xdr:to>
      <xdr:col>60</xdr:col>
      <xdr:colOff>0</xdr:colOff>
      <xdr:row>52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5953125" y="9039225"/>
          <a:ext cx="0" cy="28575"/>
        </a:xfrm>
        <a:custGeom>
          <a:pathLst>
            <a:path h="584" w="2800">
              <a:moveTo>
                <a:pt x="0" y="0"/>
              </a:moveTo>
              <a:lnTo>
                <a:pt x="0" y="584"/>
              </a:lnTo>
              <a:lnTo>
                <a:pt x="2800" y="584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47625</xdr:rowOff>
    </xdr:from>
    <xdr:to>
      <xdr:col>60</xdr:col>
      <xdr:colOff>0</xdr:colOff>
      <xdr:row>52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5953125" y="9039225"/>
          <a:ext cx="0" cy="28575"/>
        </a:xfrm>
        <a:custGeom>
          <a:pathLst>
            <a:path h="584" w="2800">
              <a:moveTo>
                <a:pt x="2800" y="584"/>
              </a:moveTo>
              <a:lnTo>
                <a:pt x="2554" y="0"/>
              </a:lnTo>
              <a:lnTo>
                <a:pt x="0" y="0"/>
              </a:lnTo>
              <a:lnTo>
                <a:pt x="2800" y="584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47625</xdr:rowOff>
    </xdr:from>
    <xdr:to>
      <xdr:col>60</xdr:col>
      <xdr:colOff>0</xdr:colOff>
      <xdr:row>52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5953125" y="9039225"/>
          <a:ext cx="0" cy="28575"/>
        </a:xfrm>
        <a:custGeom>
          <a:pathLst>
            <a:path h="584" w="2768">
              <a:moveTo>
                <a:pt x="243" y="0"/>
              </a:moveTo>
              <a:lnTo>
                <a:pt x="0" y="584"/>
              </a:lnTo>
              <a:lnTo>
                <a:pt x="2768" y="584"/>
              </a:lnTo>
              <a:lnTo>
                <a:pt x="24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47625</xdr:rowOff>
    </xdr:from>
    <xdr:to>
      <xdr:col>60</xdr:col>
      <xdr:colOff>0</xdr:colOff>
      <xdr:row>52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5953125" y="9039225"/>
          <a:ext cx="0" cy="28575"/>
        </a:xfrm>
        <a:custGeom>
          <a:pathLst>
            <a:path h="584" w="2768">
              <a:moveTo>
                <a:pt x="243" y="0"/>
              </a:moveTo>
              <a:lnTo>
                <a:pt x="0" y="584"/>
              </a:lnTo>
              <a:lnTo>
                <a:pt x="2768" y="584"/>
              </a:lnTo>
              <a:lnTo>
                <a:pt x="243" y="0"/>
              </a:lnTo>
              <a:close/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28575</xdr:rowOff>
    </xdr:from>
    <xdr:to>
      <xdr:col>60</xdr:col>
      <xdr:colOff>0</xdr:colOff>
      <xdr:row>52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5953125" y="9020175"/>
          <a:ext cx="0" cy="47625"/>
        </a:xfrm>
        <a:custGeom>
          <a:pathLst>
            <a:path h="1069" w="1314">
              <a:moveTo>
                <a:pt x="0" y="0"/>
              </a:moveTo>
              <a:lnTo>
                <a:pt x="1071" y="1069"/>
              </a:lnTo>
              <a:lnTo>
                <a:pt x="1314" y="4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28575</xdr:rowOff>
    </xdr:from>
    <xdr:to>
      <xdr:col>60</xdr:col>
      <xdr:colOff>0</xdr:colOff>
      <xdr:row>52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5953125" y="9020175"/>
          <a:ext cx="0" cy="47625"/>
        </a:xfrm>
        <a:custGeom>
          <a:pathLst>
            <a:path h="1069" w="1314">
              <a:moveTo>
                <a:pt x="0" y="0"/>
              </a:moveTo>
              <a:lnTo>
                <a:pt x="1071" y="1069"/>
              </a:lnTo>
              <a:lnTo>
                <a:pt x="1314" y="485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28575</xdr:rowOff>
    </xdr:from>
    <xdr:to>
      <xdr:col>60</xdr:col>
      <xdr:colOff>0</xdr:colOff>
      <xdr:row>52</xdr:row>
      <xdr:rowOff>76200</xdr:rowOff>
    </xdr:to>
    <xdr:sp>
      <xdr:nvSpPr>
        <xdr:cNvPr id="29" name="AutoShape 29"/>
        <xdr:cNvSpPr>
          <a:spLocks/>
        </xdr:cNvSpPr>
      </xdr:nvSpPr>
      <xdr:spPr>
        <a:xfrm>
          <a:off x="5953125" y="9020175"/>
          <a:ext cx="0" cy="47625"/>
        </a:xfrm>
        <a:custGeom>
          <a:pathLst>
            <a:path h="1069" w="1289">
              <a:moveTo>
                <a:pt x="1289" y="0"/>
              </a:moveTo>
              <a:lnTo>
                <a:pt x="0" y="485"/>
              </a:lnTo>
              <a:lnTo>
                <a:pt x="246" y="1069"/>
              </a:lnTo>
              <a:lnTo>
                <a:pt x="1289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28575</xdr:rowOff>
    </xdr:from>
    <xdr:to>
      <xdr:col>60</xdr:col>
      <xdr:colOff>0</xdr:colOff>
      <xdr:row>52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5953125" y="9020175"/>
          <a:ext cx="0" cy="47625"/>
        </a:xfrm>
        <a:custGeom>
          <a:pathLst>
            <a:path h="1069" w="1289">
              <a:moveTo>
                <a:pt x="1289" y="0"/>
              </a:moveTo>
              <a:lnTo>
                <a:pt x="0" y="485"/>
              </a:lnTo>
              <a:lnTo>
                <a:pt x="246" y="1069"/>
              </a:lnTo>
              <a:lnTo>
                <a:pt x="1289" y="0"/>
              </a:lnTo>
              <a:close/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9525</xdr:rowOff>
    </xdr:from>
    <xdr:to>
      <xdr:col>60</xdr:col>
      <xdr:colOff>0</xdr:colOff>
      <xdr:row>52</xdr:row>
      <xdr:rowOff>47625</xdr:rowOff>
    </xdr:to>
    <xdr:sp>
      <xdr:nvSpPr>
        <xdr:cNvPr id="31" name="AutoShape 31"/>
        <xdr:cNvSpPr>
          <a:spLocks/>
        </xdr:cNvSpPr>
      </xdr:nvSpPr>
      <xdr:spPr>
        <a:xfrm>
          <a:off x="5953125" y="9001125"/>
          <a:ext cx="0" cy="38100"/>
        </a:xfrm>
        <a:custGeom>
          <a:pathLst>
            <a:path h="1069" w="1289">
              <a:moveTo>
                <a:pt x="1043" y="0"/>
              </a:moveTo>
              <a:lnTo>
                <a:pt x="0" y="1069"/>
              </a:lnTo>
              <a:lnTo>
                <a:pt x="1289" y="584"/>
              </a:lnTo>
              <a:lnTo>
                <a:pt x="104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9525</xdr:rowOff>
    </xdr:from>
    <xdr:to>
      <xdr:col>60</xdr:col>
      <xdr:colOff>0</xdr:colOff>
      <xdr:row>52</xdr:row>
      <xdr:rowOff>28575</xdr:rowOff>
    </xdr:to>
    <xdr:sp>
      <xdr:nvSpPr>
        <xdr:cNvPr id="32" name="AutoShape 32"/>
        <xdr:cNvSpPr>
          <a:spLocks/>
        </xdr:cNvSpPr>
      </xdr:nvSpPr>
      <xdr:spPr>
        <a:xfrm>
          <a:off x="5953125" y="9001125"/>
          <a:ext cx="0" cy="19050"/>
        </a:xfrm>
        <a:custGeom>
          <a:pathLst>
            <a:path h="584" w="2334">
              <a:moveTo>
                <a:pt x="2334" y="0"/>
              </a:moveTo>
              <a:lnTo>
                <a:pt x="0" y="0"/>
              </a:lnTo>
              <a:lnTo>
                <a:pt x="246" y="584"/>
              </a:lnTo>
              <a:lnTo>
                <a:pt x="2334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9525</xdr:rowOff>
    </xdr:from>
    <xdr:to>
      <xdr:col>60</xdr:col>
      <xdr:colOff>0</xdr:colOff>
      <xdr:row>52</xdr:row>
      <xdr:rowOff>28575</xdr:rowOff>
    </xdr:to>
    <xdr:sp>
      <xdr:nvSpPr>
        <xdr:cNvPr id="33" name="AutoShape 33"/>
        <xdr:cNvSpPr>
          <a:spLocks/>
        </xdr:cNvSpPr>
      </xdr:nvSpPr>
      <xdr:spPr>
        <a:xfrm>
          <a:off x="5953125" y="9001125"/>
          <a:ext cx="0" cy="19050"/>
        </a:xfrm>
        <a:custGeom>
          <a:pathLst>
            <a:path h="584" w="2088">
              <a:moveTo>
                <a:pt x="2088" y="0"/>
              </a:moveTo>
              <a:lnTo>
                <a:pt x="0" y="584"/>
              </a:lnTo>
              <a:lnTo>
                <a:pt x="1846" y="584"/>
              </a:lnTo>
              <a:lnTo>
                <a:pt x="2088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9525</xdr:rowOff>
    </xdr:from>
    <xdr:to>
      <xdr:col>60</xdr:col>
      <xdr:colOff>0</xdr:colOff>
      <xdr:row>52</xdr:row>
      <xdr:rowOff>95250</xdr:rowOff>
    </xdr:to>
    <xdr:sp>
      <xdr:nvSpPr>
        <xdr:cNvPr id="34" name="AutoShape 34"/>
        <xdr:cNvSpPr>
          <a:spLocks/>
        </xdr:cNvSpPr>
      </xdr:nvSpPr>
      <xdr:spPr>
        <a:xfrm>
          <a:off x="5953125" y="9001125"/>
          <a:ext cx="0" cy="85725"/>
        </a:xfrm>
        <a:custGeom>
          <a:pathLst>
            <a:path h="9" w="17">
              <a:moveTo>
                <a:pt x="8" y="0"/>
              </a:moveTo>
              <a:lnTo>
                <a:pt x="0" y="2"/>
              </a:lnTo>
              <a:lnTo>
                <a:pt x="7" y="2"/>
              </a:lnTo>
              <a:lnTo>
                <a:pt x="17" y="9"/>
              </a:lnTo>
            </a:path>
          </a:pathLst>
        </a:custGeom>
        <a:noFill/>
        <a:ln w="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9525</xdr:rowOff>
    </xdr:from>
    <xdr:to>
      <xdr:col>60</xdr:col>
      <xdr:colOff>0</xdr:colOff>
      <xdr:row>52</xdr:row>
      <xdr:rowOff>47625</xdr:rowOff>
    </xdr:to>
    <xdr:sp>
      <xdr:nvSpPr>
        <xdr:cNvPr id="35" name="AutoShape 35"/>
        <xdr:cNvSpPr>
          <a:spLocks/>
        </xdr:cNvSpPr>
      </xdr:nvSpPr>
      <xdr:spPr>
        <a:xfrm>
          <a:off x="5953125" y="9001125"/>
          <a:ext cx="0" cy="38100"/>
        </a:xfrm>
        <a:custGeom>
          <a:pathLst>
            <a:path h="1069" w="1314">
              <a:moveTo>
                <a:pt x="242" y="0"/>
              </a:moveTo>
              <a:lnTo>
                <a:pt x="0" y="584"/>
              </a:lnTo>
              <a:lnTo>
                <a:pt x="1314" y="1069"/>
              </a:lnTo>
              <a:lnTo>
                <a:pt x="242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47625</xdr:rowOff>
    </xdr:from>
    <xdr:to>
      <xdr:col>15</xdr:col>
      <xdr:colOff>95250</xdr:colOff>
      <xdr:row>45</xdr:row>
      <xdr:rowOff>152400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400925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44</xdr:row>
      <xdr:rowOff>85725</xdr:rowOff>
    </xdr:from>
    <xdr:to>
      <xdr:col>30</xdr:col>
      <xdr:colOff>76200</xdr:colOff>
      <xdr:row>45</xdr:row>
      <xdr:rowOff>104775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1695450" y="7762875"/>
          <a:ext cx="1752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2</xdr:col>
      <xdr:colOff>38100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2733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28575</xdr:rowOff>
    </xdr:from>
    <xdr:to>
      <xdr:col>5</xdr:col>
      <xdr:colOff>304800</xdr:colOff>
      <xdr:row>3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857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2</xdr:row>
      <xdr:rowOff>28575</xdr:rowOff>
    </xdr:from>
    <xdr:to>
      <xdr:col>7</xdr:col>
      <xdr:colOff>904875</xdr:colOff>
      <xdr:row>3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067300" y="352425"/>
          <a:ext cx="1924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Rio%20Preto%20DF\Quantit.%20Barragem%208.3\Resumo%20dos%20Barrame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cao\Arquivamento\MRN\166-01\QB5%20TCN%2025%2043%20001%20PL%20R00%20-%20166%2001%2025%20134%2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dos Bar. Carat. 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lha Rosto"/>
      <sheetName val="Resumo"/>
    </sheetNames>
    <sheetDataSet>
      <sheetData sheetId="0">
        <row r="54">
          <cell r="N54" t="str">
            <v>ABERTURA DO PLATÔ MONTE BRANCO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showGridLines="0" showZeros="0" tabSelected="1" view="pageBreakPreview" zoomScaleSheetLayoutView="100" workbookViewId="0" topLeftCell="A1">
      <selection activeCell="V20" sqref="V20:Z20"/>
    </sheetView>
  </sheetViews>
  <sheetFormatPr defaultColWidth="9.140625" defaultRowHeight="12.75"/>
  <cols>
    <col min="1" max="1" width="5.28125" style="135" customWidth="1"/>
    <col min="2" max="2" width="1.7109375" style="135" customWidth="1"/>
    <col min="3" max="3" width="0.9921875" style="135" customWidth="1"/>
    <col min="4" max="4" width="1.7109375" style="135" customWidth="1"/>
    <col min="5" max="5" width="0.9921875" style="135" customWidth="1"/>
    <col min="6" max="6" width="1.7109375" style="135" customWidth="1"/>
    <col min="7" max="7" width="1.28515625" style="135" customWidth="1"/>
    <col min="8" max="8" width="1.7109375" style="135" customWidth="1"/>
    <col min="9" max="10" width="1.57421875" style="135" customWidth="1"/>
    <col min="11" max="11" width="0.9921875" style="135" customWidth="1"/>
    <col min="12" max="12" width="1.28515625" style="135" customWidth="1"/>
    <col min="13" max="13" width="0.71875" style="135" customWidth="1"/>
    <col min="14" max="14" width="1.7109375" style="135" customWidth="1"/>
    <col min="15" max="15" width="0.9921875" style="135" customWidth="1"/>
    <col min="16" max="16" width="1.7109375" style="135" customWidth="1"/>
    <col min="17" max="17" width="2.57421875" style="135" customWidth="1"/>
    <col min="18" max="18" width="2.140625" style="135" customWidth="1"/>
    <col min="19" max="19" width="0.9921875" style="135" customWidth="1"/>
    <col min="20" max="20" width="1.7109375" style="135" customWidth="1"/>
    <col min="21" max="21" width="4.8515625" style="135" customWidth="1"/>
    <col min="22" max="22" width="1.7109375" style="135" customWidth="1"/>
    <col min="23" max="23" width="0.9921875" style="135" customWidth="1"/>
    <col min="24" max="24" width="1.7109375" style="135" customWidth="1"/>
    <col min="25" max="25" width="0.9921875" style="135" customWidth="1"/>
    <col min="26" max="26" width="1.7109375" style="135" customWidth="1"/>
    <col min="27" max="40" width="1.28515625" style="135" customWidth="1"/>
    <col min="41" max="41" width="0.9921875" style="135" customWidth="1"/>
    <col min="42" max="53" width="1.28515625" style="135" customWidth="1"/>
    <col min="54" max="54" width="1.1484375" style="135" customWidth="1"/>
    <col min="55" max="56" width="1.28515625" style="135" customWidth="1"/>
    <col min="57" max="57" width="0.85546875" style="135" customWidth="1"/>
    <col min="58" max="59" width="1.28515625" style="135" customWidth="1"/>
    <col min="60" max="60" width="2.28125" style="135" customWidth="1"/>
    <col min="61" max="61" width="19.28125" style="135" customWidth="1"/>
    <col min="62" max="16384" width="11.421875" style="135" customWidth="1"/>
  </cols>
  <sheetData>
    <row r="1" spans="1:60" s="126" customFormat="1" ht="12" customHeight="1">
      <c r="A1" s="307" t="s">
        <v>128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16" t="s">
        <v>183</v>
      </c>
      <c r="BD1" s="316"/>
      <c r="BE1" s="316"/>
      <c r="BF1" s="316"/>
      <c r="BG1" s="316"/>
      <c r="BH1" s="317"/>
    </row>
    <row r="2" spans="1:60" s="127" customFormat="1" ht="12.75" customHeight="1">
      <c r="A2" s="125" t="s">
        <v>129</v>
      </c>
      <c r="B2" s="307" t="s">
        <v>130</v>
      </c>
      <c r="C2" s="308"/>
      <c r="D2" s="308"/>
      <c r="E2" s="308"/>
      <c r="F2" s="308"/>
      <c r="G2" s="309"/>
      <c r="H2" s="307" t="s">
        <v>131</v>
      </c>
      <c r="I2" s="308"/>
      <c r="J2" s="308"/>
      <c r="K2" s="308"/>
      <c r="L2" s="308"/>
      <c r="M2" s="309"/>
      <c r="N2" s="307" t="s">
        <v>132</v>
      </c>
      <c r="O2" s="308"/>
      <c r="P2" s="308"/>
      <c r="Q2" s="308"/>
      <c r="R2" s="309"/>
      <c r="S2" s="307" t="s">
        <v>133</v>
      </c>
      <c r="T2" s="308"/>
      <c r="U2" s="309"/>
      <c r="V2" s="307" t="s">
        <v>134</v>
      </c>
      <c r="W2" s="308"/>
      <c r="X2" s="308"/>
      <c r="Y2" s="308"/>
      <c r="Z2" s="309"/>
      <c r="AA2" s="307" t="s">
        <v>135</v>
      </c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9"/>
    </row>
    <row r="3" spans="1:60" ht="13.5" customHeight="1">
      <c r="A3" s="128" t="s">
        <v>136</v>
      </c>
      <c r="B3" s="273" t="s">
        <v>172</v>
      </c>
      <c r="C3" s="274"/>
      <c r="D3" s="274"/>
      <c r="E3" s="274"/>
      <c r="F3" s="274"/>
      <c r="G3" s="275"/>
      <c r="H3" s="273" t="s">
        <v>173</v>
      </c>
      <c r="I3" s="274"/>
      <c r="J3" s="274"/>
      <c r="K3" s="274"/>
      <c r="L3" s="274"/>
      <c r="M3" s="275"/>
      <c r="N3" s="273" t="s">
        <v>174</v>
      </c>
      <c r="O3" s="274"/>
      <c r="P3" s="274"/>
      <c r="Q3" s="274"/>
      <c r="R3" s="275"/>
      <c r="S3" s="273" t="s">
        <v>137</v>
      </c>
      <c r="T3" s="274"/>
      <c r="U3" s="275"/>
      <c r="V3" s="273" t="s">
        <v>138</v>
      </c>
      <c r="W3" s="274"/>
      <c r="X3" s="274"/>
      <c r="Y3" s="274"/>
      <c r="Z3" s="275"/>
      <c r="AA3" s="276" t="s">
        <v>139</v>
      </c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8"/>
    </row>
    <row r="4" spans="1:60" ht="13.5" customHeight="1">
      <c r="A4" s="128" t="s">
        <v>184</v>
      </c>
      <c r="B4" s="273" t="s">
        <v>185</v>
      </c>
      <c r="C4" s="274"/>
      <c r="D4" s="274"/>
      <c r="E4" s="274"/>
      <c r="F4" s="274"/>
      <c r="G4" s="275"/>
      <c r="H4" s="273" t="s">
        <v>201</v>
      </c>
      <c r="I4" s="274"/>
      <c r="J4" s="274"/>
      <c r="K4" s="274"/>
      <c r="L4" s="274"/>
      <c r="M4" s="275"/>
      <c r="N4" s="273" t="s">
        <v>174</v>
      </c>
      <c r="O4" s="274"/>
      <c r="P4" s="274"/>
      <c r="Q4" s="274"/>
      <c r="R4" s="275"/>
      <c r="S4" s="273" t="s">
        <v>186</v>
      </c>
      <c r="T4" s="274"/>
      <c r="U4" s="275"/>
      <c r="V4" s="273" t="s">
        <v>138</v>
      </c>
      <c r="W4" s="274"/>
      <c r="X4" s="274"/>
      <c r="Y4" s="274"/>
      <c r="Z4" s="275"/>
      <c r="AA4" s="276" t="s">
        <v>159</v>
      </c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8"/>
    </row>
    <row r="5" spans="1:60" ht="24" customHeight="1">
      <c r="A5" s="137"/>
      <c r="B5" s="310"/>
      <c r="C5" s="311"/>
      <c r="D5" s="311"/>
      <c r="E5" s="311"/>
      <c r="F5" s="311"/>
      <c r="G5" s="312"/>
      <c r="H5" s="310"/>
      <c r="I5" s="311"/>
      <c r="J5" s="311"/>
      <c r="K5" s="311"/>
      <c r="L5" s="311"/>
      <c r="M5" s="312"/>
      <c r="N5" s="310"/>
      <c r="O5" s="311"/>
      <c r="P5" s="311"/>
      <c r="Q5" s="311"/>
      <c r="R5" s="312"/>
      <c r="S5" s="310"/>
      <c r="T5" s="311"/>
      <c r="U5" s="312"/>
      <c r="V5" s="310"/>
      <c r="W5" s="311"/>
      <c r="X5" s="311"/>
      <c r="Y5" s="311"/>
      <c r="Z5" s="312"/>
      <c r="AA5" s="313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5"/>
    </row>
    <row r="6" spans="1:60" ht="13.5" customHeight="1">
      <c r="A6" s="128"/>
      <c r="B6" s="273"/>
      <c r="C6" s="274"/>
      <c r="D6" s="274"/>
      <c r="E6" s="274"/>
      <c r="F6" s="274"/>
      <c r="G6" s="275"/>
      <c r="H6" s="273"/>
      <c r="I6" s="274"/>
      <c r="J6" s="274"/>
      <c r="K6" s="274"/>
      <c r="L6" s="274"/>
      <c r="M6" s="275"/>
      <c r="N6" s="273"/>
      <c r="O6" s="274"/>
      <c r="P6" s="274"/>
      <c r="Q6" s="274"/>
      <c r="R6" s="275"/>
      <c r="S6" s="273"/>
      <c r="T6" s="274"/>
      <c r="U6" s="275"/>
      <c r="V6" s="273"/>
      <c r="W6" s="274"/>
      <c r="X6" s="274"/>
      <c r="Y6" s="274"/>
      <c r="Z6" s="275"/>
      <c r="AA6" s="276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8"/>
    </row>
    <row r="7" spans="1:60" ht="13.5" customHeight="1">
      <c r="A7" s="128"/>
      <c r="B7" s="273"/>
      <c r="C7" s="274"/>
      <c r="D7" s="274"/>
      <c r="E7" s="274"/>
      <c r="F7" s="274"/>
      <c r="G7" s="275"/>
      <c r="H7" s="273"/>
      <c r="I7" s="274"/>
      <c r="J7" s="274"/>
      <c r="K7" s="274"/>
      <c r="L7" s="274"/>
      <c r="M7" s="275"/>
      <c r="N7" s="273"/>
      <c r="O7" s="274"/>
      <c r="P7" s="274"/>
      <c r="Q7" s="274"/>
      <c r="R7" s="275"/>
      <c r="S7" s="273"/>
      <c r="T7" s="274"/>
      <c r="U7" s="275"/>
      <c r="V7" s="273"/>
      <c r="W7" s="274"/>
      <c r="X7" s="274"/>
      <c r="Y7" s="274"/>
      <c r="Z7" s="275"/>
      <c r="AA7" s="276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8"/>
    </row>
    <row r="8" spans="1:60" ht="13.5" customHeight="1">
      <c r="A8" s="128"/>
      <c r="B8" s="129"/>
      <c r="C8" s="130"/>
      <c r="D8" s="130"/>
      <c r="E8" s="130"/>
      <c r="F8" s="130"/>
      <c r="G8" s="131"/>
      <c r="H8" s="129"/>
      <c r="I8" s="130"/>
      <c r="J8" s="130"/>
      <c r="K8" s="130"/>
      <c r="L8" s="130"/>
      <c r="M8" s="131"/>
      <c r="N8" s="129"/>
      <c r="O8" s="130"/>
      <c r="P8" s="130"/>
      <c r="Q8" s="130"/>
      <c r="R8" s="131"/>
      <c r="S8" s="129"/>
      <c r="T8" s="130"/>
      <c r="U8" s="131"/>
      <c r="V8" s="129"/>
      <c r="W8" s="130"/>
      <c r="X8" s="130"/>
      <c r="Y8" s="130"/>
      <c r="Z8" s="131"/>
      <c r="AA8" s="132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4"/>
    </row>
    <row r="9" spans="1:60" ht="13.5" customHeight="1">
      <c r="A9" s="128"/>
      <c r="B9" s="273"/>
      <c r="C9" s="274"/>
      <c r="D9" s="274"/>
      <c r="E9" s="274"/>
      <c r="F9" s="274"/>
      <c r="G9" s="275"/>
      <c r="H9" s="273"/>
      <c r="I9" s="274"/>
      <c r="J9" s="274"/>
      <c r="K9" s="274"/>
      <c r="L9" s="274"/>
      <c r="M9" s="275"/>
      <c r="N9" s="273"/>
      <c r="O9" s="274"/>
      <c r="P9" s="274"/>
      <c r="Q9" s="274"/>
      <c r="R9" s="275"/>
      <c r="S9" s="273"/>
      <c r="T9" s="274"/>
      <c r="U9" s="275"/>
      <c r="V9" s="273"/>
      <c r="W9" s="274"/>
      <c r="X9" s="274"/>
      <c r="Y9" s="274"/>
      <c r="Z9" s="275"/>
      <c r="AA9" s="276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8"/>
    </row>
    <row r="10" spans="1:60" ht="13.5" customHeight="1">
      <c r="A10" s="128"/>
      <c r="B10" s="273"/>
      <c r="C10" s="274"/>
      <c r="D10" s="274"/>
      <c r="E10" s="274"/>
      <c r="F10" s="274"/>
      <c r="G10" s="275"/>
      <c r="H10" s="273"/>
      <c r="I10" s="274"/>
      <c r="J10" s="274"/>
      <c r="K10" s="274"/>
      <c r="L10" s="274"/>
      <c r="M10" s="275"/>
      <c r="N10" s="273"/>
      <c r="O10" s="274"/>
      <c r="P10" s="274"/>
      <c r="Q10" s="274"/>
      <c r="R10" s="275"/>
      <c r="S10" s="273"/>
      <c r="T10" s="274"/>
      <c r="U10" s="275"/>
      <c r="V10" s="273"/>
      <c r="W10" s="274"/>
      <c r="X10" s="274"/>
      <c r="Y10" s="274"/>
      <c r="Z10" s="275"/>
      <c r="AA10" s="276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8"/>
    </row>
    <row r="11" spans="1:60" ht="13.5" customHeight="1">
      <c r="A11" s="128"/>
      <c r="B11" s="273"/>
      <c r="C11" s="274"/>
      <c r="D11" s="274"/>
      <c r="E11" s="274"/>
      <c r="F11" s="274"/>
      <c r="G11" s="275"/>
      <c r="H11" s="273"/>
      <c r="I11" s="274"/>
      <c r="J11" s="274"/>
      <c r="K11" s="274"/>
      <c r="L11" s="274"/>
      <c r="M11" s="275"/>
      <c r="N11" s="273"/>
      <c r="O11" s="274"/>
      <c r="P11" s="274"/>
      <c r="Q11" s="274"/>
      <c r="R11" s="275"/>
      <c r="S11" s="273"/>
      <c r="T11" s="274"/>
      <c r="U11" s="275"/>
      <c r="V11" s="273"/>
      <c r="W11" s="274"/>
      <c r="X11" s="274"/>
      <c r="Y11" s="274"/>
      <c r="Z11" s="275"/>
      <c r="AA11" s="276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8"/>
    </row>
    <row r="12" spans="1:60" ht="13.5" customHeight="1">
      <c r="A12" s="128"/>
      <c r="B12" s="273"/>
      <c r="C12" s="274"/>
      <c r="D12" s="274"/>
      <c r="E12" s="274"/>
      <c r="F12" s="274"/>
      <c r="G12" s="275"/>
      <c r="H12" s="273"/>
      <c r="I12" s="274"/>
      <c r="J12" s="274"/>
      <c r="K12" s="274"/>
      <c r="L12" s="274"/>
      <c r="M12" s="275"/>
      <c r="N12" s="273"/>
      <c r="O12" s="274"/>
      <c r="P12" s="274"/>
      <c r="Q12" s="274"/>
      <c r="R12" s="275"/>
      <c r="S12" s="273"/>
      <c r="T12" s="274"/>
      <c r="U12" s="275"/>
      <c r="V12" s="273"/>
      <c r="W12" s="274"/>
      <c r="X12" s="274"/>
      <c r="Y12" s="274"/>
      <c r="Z12" s="275"/>
      <c r="AA12" s="276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8"/>
    </row>
    <row r="13" spans="1:60" ht="13.5" customHeight="1">
      <c r="A13" s="128"/>
      <c r="B13" s="273"/>
      <c r="C13" s="274"/>
      <c r="D13" s="274"/>
      <c r="E13" s="274"/>
      <c r="F13" s="274"/>
      <c r="G13" s="275"/>
      <c r="H13" s="273"/>
      <c r="I13" s="274"/>
      <c r="J13" s="274"/>
      <c r="K13" s="274"/>
      <c r="L13" s="274"/>
      <c r="M13" s="275"/>
      <c r="N13" s="273"/>
      <c r="O13" s="274"/>
      <c r="P13" s="274"/>
      <c r="Q13" s="274"/>
      <c r="R13" s="275"/>
      <c r="S13" s="273"/>
      <c r="T13" s="274"/>
      <c r="U13" s="275"/>
      <c r="V13" s="273"/>
      <c r="W13" s="274"/>
      <c r="X13" s="274"/>
      <c r="Y13" s="274"/>
      <c r="Z13" s="275"/>
      <c r="AA13" s="276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8"/>
    </row>
    <row r="14" spans="1:60" ht="13.5" customHeight="1">
      <c r="A14" s="128"/>
      <c r="B14" s="273"/>
      <c r="C14" s="274"/>
      <c r="D14" s="274"/>
      <c r="E14" s="274"/>
      <c r="F14" s="274"/>
      <c r="G14" s="275"/>
      <c r="H14" s="273"/>
      <c r="I14" s="274"/>
      <c r="J14" s="274"/>
      <c r="K14" s="274"/>
      <c r="L14" s="274"/>
      <c r="M14" s="275"/>
      <c r="N14" s="273"/>
      <c r="O14" s="274"/>
      <c r="P14" s="274"/>
      <c r="Q14" s="274"/>
      <c r="R14" s="275"/>
      <c r="S14" s="273"/>
      <c r="T14" s="274"/>
      <c r="U14" s="275"/>
      <c r="V14" s="273"/>
      <c r="W14" s="274"/>
      <c r="X14" s="274"/>
      <c r="Y14" s="274"/>
      <c r="Z14" s="275"/>
      <c r="AA14" s="276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8"/>
    </row>
    <row r="15" spans="1:60" ht="13.5" customHeight="1">
      <c r="A15" s="128"/>
      <c r="B15" s="273"/>
      <c r="C15" s="274"/>
      <c r="D15" s="274"/>
      <c r="E15" s="274"/>
      <c r="F15" s="274"/>
      <c r="G15" s="275"/>
      <c r="H15" s="273"/>
      <c r="I15" s="274"/>
      <c r="J15" s="274"/>
      <c r="K15" s="274"/>
      <c r="L15" s="274"/>
      <c r="M15" s="275"/>
      <c r="N15" s="273"/>
      <c r="O15" s="274"/>
      <c r="P15" s="274"/>
      <c r="Q15" s="274"/>
      <c r="R15" s="275"/>
      <c r="S15" s="273"/>
      <c r="T15" s="274"/>
      <c r="U15" s="275"/>
      <c r="V15" s="273"/>
      <c r="W15" s="274"/>
      <c r="X15" s="274"/>
      <c r="Y15" s="274"/>
      <c r="Z15" s="275"/>
      <c r="AA15" s="276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8"/>
    </row>
    <row r="16" spans="1:60" ht="13.5" customHeight="1">
      <c r="A16" s="128"/>
      <c r="B16" s="273"/>
      <c r="C16" s="274"/>
      <c r="D16" s="274"/>
      <c r="E16" s="274"/>
      <c r="F16" s="274"/>
      <c r="G16" s="275"/>
      <c r="H16" s="273"/>
      <c r="I16" s="274"/>
      <c r="J16" s="274"/>
      <c r="K16" s="274"/>
      <c r="L16" s="274"/>
      <c r="M16" s="275"/>
      <c r="N16" s="273"/>
      <c r="O16" s="274"/>
      <c r="P16" s="274"/>
      <c r="Q16" s="274"/>
      <c r="R16" s="275"/>
      <c r="S16" s="273"/>
      <c r="T16" s="274"/>
      <c r="U16" s="275"/>
      <c r="V16" s="273"/>
      <c r="W16" s="274"/>
      <c r="X16" s="274"/>
      <c r="Y16" s="274"/>
      <c r="Z16" s="275"/>
      <c r="AA16" s="276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8"/>
    </row>
    <row r="17" spans="1:60" ht="13.5" customHeight="1">
      <c r="A17" s="128"/>
      <c r="B17" s="273"/>
      <c r="C17" s="274"/>
      <c r="D17" s="274"/>
      <c r="E17" s="274"/>
      <c r="F17" s="274"/>
      <c r="G17" s="275"/>
      <c r="H17" s="273"/>
      <c r="I17" s="274"/>
      <c r="J17" s="274"/>
      <c r="K17" s="274"/>
      <c r="L17" s="274"/>
      <c r="M17" s="275"/>
      <c r="N17" s="273"/>
      <c r="O17" s="274"/>
      <c r="P17" s="274"/>
      <c r="Q17" s="274"/>
      <c r="R17" s="275"/>
      <c r="S17" s="273"/>
      <c r="T17" s="274"/>
      <c r="U17" s="275"/>
      <c r="V17" s="273"/>
      <c r="W17" s="274"/>
      <c r="X17" s="274"/>
      <c r="Y17" s="274"/>
      <c r="Z17" s="275"/>
      <c r="AA17" s="276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8"/>
    </row>
    <row r="18" spans="1:60" ht="13.5" customHeight="1">
      <c r="A18" s="128"/>
      <c r="B18" s="273"/>
      <c r="C18" s="274"/>
      <c r="D18" s="274"/>
      <c r="E18" s="274"/>
      <c r="F18" s="274"/>
      <c r="G18" s="275"/>
      <c r="H18" s="273"/>
      <c r="I18" s="274"/>
      <c r="J18" s="274"/>
      <c r="K18" s="274"/>
      <c r="L18" s="274"/>
      <c r="M18" s="275"/>
      <c r="N18" s="273"/>
      <c r="O18" s="274"/>
      <c r="P18" s="274"/>
      <c r="Q18" s="274"/>
      <c r="R18" s="275"/>
      <c r="S18" s="273"/>
      <c r="T18" s="274"/>
      <c r="U18" s="275"/>
      <c r="V18" s="273"/>
      <c r="W18" s="274"/>
      <c r="X18" s="274"/>
      <c r="Y18" s="274"/>
      <c r="Z18" s="275"/>
      <c r="AA18" s="276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8"/>
    </row>
    <row r="19" spans="1:60" ht="13.5" customHeight="1">
      <c r="A19" s="128"/>
      <c r="B19" s="273"/>
      <c r="C19" s="274"/>
      <c r="D19" s="274"/>
      <c r="E19" s="274"/>
      <c r="F19" s="274"/>
      <c r="G19" s="275"/>
      <c r="H19" s="273"/>
      <c r="I19" s="274"/>
      <c r="J19" s="274"/>
      <c r="K19" s="274"/>
      <c r="L19" s="274"/>
      <c r="M19" s="275"/>
      <c r="N19" s="273"/>
      <c r="O19" s="274"/>
      <c r="P19" s="274"/>
      <c r="Q19" s="274"/>
      <c r="R19" s="275"/>
      <c r="S19" s="273"/>
      <c r="T19" s="274"/>
      <c r="U19" s="275"/>
      <c r="V19" s="273"/>
      <c r="W19" s="274"/>
      <c r="X19" s="274"/>
      <c r="Y19" s="274"/>
      <c r="Z19" s="275"/>
      <c r="AA19" s="276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8"/>
    </row>
    <row r="20" spans="1:60" ht="13.5" customHeight="1">
      <c r="A20" s="128"/>
      <c r="B20" s="273"/>
      <c r="C20" s="274"/>
      <c r="D20" s="274"/>
      <c r="E20" s="274"/>
      <c r="F20" s="274"/>
      <c r="G20" s="275"/>
      <c r="H20" s="273"/>
      <c r="I20" s="274"/>
      <c r="J20" s="274"/>
      <c r="K20" s="274"/>
      <c r="L20" s="274"/>
      <c r="M20" s="275"/>
      <c r="N20" s="273"/>
      <c r="O20" s="274"/>
      <c r="P20" s="274"/>
      <c r="Q20" s="274"/>
      <c r="R20" s="275"/>
      <c r="S20" s="273"/>
      <c r="T20" s="274"/>
      <c r="U20" s="275"/>
      <c r="V20" s="273"/>
      <c r="W20" s="274"/>
      <c r="X20" s="274"/>
      <c r="Y20" s="274"/>
      <c r="Z20" s="275"/>
      <c r="AA20" s="276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8"/>
    </row>
    <row r="21" spans="1:60" ht="13.5" customHeight="1">
      <c r="A21" s="128"/>
      <c r="B21" s="273"/>
      <c r="C21" s="274"/>
      <c r="D21" s="274"/>
      <c r="E21" s="274"/>
      <c r="F21" s="274"/>
      <c r="G21" s="275"/>
      <c r="H21" s="273"/>
      <c r="I21" s="274"/>
      <c r="J21" s="274"/>
      <c r="K21" s="274"/>
      <c r="L21" s="274"/>
      <c r="M21" s="275"/>
      <c r="N21" s="273"/>
      <c r="O21" s="274"/>
      <c r="P21" s="274"/>
      <c r="Q21" s="274"/>
      <c r="R21" s="275"/>
      <c r="S21" s="273"/>
      <c r="T21" s="274"/>
      <c r="U21" s="275"/>
      <c r="V21" s="273"/>
      <c r="W21" s="274"/>
      <c r="X21" s="274"/>
      <c r="Y21" s="274"/>
      <c r="Z21" s="275"/>
      <c r="AA21" s="276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8"/>
    </row>
    <row r="22" spans="1:60" ht="13.5" customHeight="1">
      <c r="A22" s="128"/>
      <c r="B22" s="129"/>
      <c r="C22" s="130"/>
      <c r="D22" s="130"/>
      <c r="E22" s="130"/>
      <c r="F22" s="130"/>
      <c r="G22" s="131"/>
      <c r="H22" s="129"/>
      <c r="I22" s="130"/>
      <c r="J22" s="130"/>
      <c r="K22" s="130"/>
      <c r="L22" s="130"/>
      <c r="M22" s="131"/>
      <c r="N22" s="129"/>
      <c r="O22" s="130"/>
      <c r="P22" s="130"/>
      <c r="Q22" s="130"/>
      <c r="R22" s="131"/>
      <c r="S22" s="129"/>
      <c r="T22" s="130"/>
      <c r="U22" s="131"/>
      <c r="V22" s="129"/>
      <c r="W22" s="130"/>
      <c r="X22" s="130"/>
      <c r="Y22" s="130"/>
      <c r="Z22" s="131"/>
      <c r="AA22" s="132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4"/>
    </row>
    <row r="23" spans="1:60" ht="13.5" customHeight="1">
      <c r="A23" s="128"/>
      <c r="B23" s="273"/>
      <c r="C23" s="274"/>
      <c r="D23" s="274"/>
      <c r="E23" s="274"/>
      <c r="F23" s="274"/>
      <c r="G23" s="275"/>
      <c r="H23" s="273"/>
      <c r="I23" s="274"/>
      <c r="J23" s="274"/>
      <c r="K23" s="274"/>
      <c r="L23" s="274"/>
      <c r="M23" s="275"/>
      <c r="N23" s="273"/>
      <c r="O23" s="274"/>
      <c r="P23" s="274"/>
      <c r="Q23" s="274"/>
      <c r="R23" s="275"/>
      <c r="S23" s="273"/>
      <c r="T23" s="274"/>
      <c r="U23" s="275"/>
      <c r="V23" s="273"/>
      <c r="W23" s="274"/>
      <c r="X23" s="274"/>
      <c r="Y23" s="274"/>
      <c r="Z23" s="275"/>
      <c r="AA23" s="276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8"/>
    </row>
    <row r="24" spans="1:60" ht="13.5" customHeight="1">
      <c r="A24" s="128"/>
      <c r="B24" s="273"/>
      <c r="C24" s="274"/>
      <c r="D24" s="274"/>
      <c r="E24" s="274"/>
      <c r="F24" s="274"/>
      <c r="G24" s="275"/>
      <c r="H24" s="273"/>
      <c r="I24" s="274"/>
      <c r="J24" s="274"/>
      <c r="K24" s="274"/>
      <c r="L24" s="274"/>
      <c r="M24" s="275"/>
      <c r="N24" s="273"/>
      <c r="O24" s="274"/>
      <c r="P24" s="274"/>
      <c r="Q24" s="274"/>
      <c r="R24" s="275"/>
      <c r="S24" s="273"/>
      <c r="T24" s="274"/>
      <c r="U24" s="275"/>
      <c r="V24" s="273"/>
      <c r="W24" s="274"/>
      <c r="X24" s="274"/>
      <c r="Y24" s="274"/>
      <c r="Z24" s="275"/>
      <c r="AA24" s="276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8"/>
    </row>
    <row r="25" spans="1:60" ht="13.5" customHeight="1">
      <c r="A25" s="128"/>
      <c r="B25" s="273"/>
      <c r="C25" s="274"/>
      <c r="D25" s="274"/>
      <c r="E25" s="274"/>
      <c r="F25" s="274"/>
      <c r="G25" s="275"/>
      <c r="H25" s="273"/>
      <c r="I25" s="274"/>
      <c r="J25" s="274"/>
      <c r="K25" s="274"/>
      <c r="L25" s="274"/>
      <c r="M25" s="275"/>
      <c r="N25" s="273"/>
      <c r="O25" s="274"/>
      <c r="P25" s="274"/>
      <c r="Q25" s="274"/>
      <c r="R25" s="275"/>
      <c r="S25" s="273"/>
      <c r="T25" s="274"/>
      <c r="U25" s="275"/>
      <c r="V25" s="273"/>
      <c r="W25" s="274"/>
      <c r="X25" s="274"/>
      <c r="Y25" s="274"/>
      <c r="Z25" s="275"/>
      <c r="AA25" s="276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8"/>
    </row>
    <row r="26" spans="1:60" ht="13.5" customHeight="1">
      <c r="A26" s="128"/>
      <c r="B26" s="273"/>
      <c r="C26" s="274"/>
      <c r="D26" s="274"/>
      <c r="E26" s="274"/>
      <c r="F26" s="274"/>
      <c r="G26" s="275"/>
      <c r="H26" s="273"/>
      <c r="I26" s="274"/>
      <c r="J26" s="274"/>
      <c r="K26" s="274"/>
      <c r="L26" s="274"/>
      <c r="M26" s="275"/>
      <c r="N26" s="273"/>
      <c r="O26" s="274"/>
      <c r="P26" s="274"/>
      <c r="Q26" s="274"/>
      <c r="R26" s="275"/>
      <c r="S26" s="273"/>
      <c r="T26" s="274"/>
      <c r="U26" s="275"/>
      <c r="V26" s="273"/>
      <c r="W26" s="274"/>
      <c r="X26" s="274"/>
      <c r="Y26" s="274"/>
      <c r="Z26" s="275"/>
      <c r="AA26" s="276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8"/>
    </row>
    <row r="27" spans="1:60" ht="13.5" customHeight="1">
      <c r="A27" s="128"/>
      <c r="B27" s="273"/>
      <c r="C27" s="274"/>
      <c r="D27" s="274"/>
      <c r="E27" s="274"/>
      <c r="F27" s="274"/>
      <c r="G27" s="275"/>
      <c r="H27" s="273"/>
      <c r="I27" s="274"/>
      <c r="J27" s="274"/>
      <c r="K27" s="274"/>
      <c r="L27" s="274"/>
      <c r="M27" s="275"/>
      <c r="N27" s="273"/>
      <c r="O27" s="274"/>
      <c r="P27" s="274"/>
      <c r="Q27" s="274"/>
      <c r="R27" s="275"/>
      <c r="S27" s="273"/>
      <c r="T27" s="274"/>
      <c r="U27" s="275"/>
      <c r="V27" s="273"/>
      <c r="W27" s="274"/>
      <c r="X27" s="274"/>
      <c r="Y27" s="274"/>
      <c r="Z27" s="275"/>
      <c r="AA27" s="276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8"/>
    </row>
    <row r="28" spans="1:60" ht="13.5" customHeight="1">
      <c r="A28" s="128"/>
      <c r="B28" s="273"/>
      <c r="C28" s="274"/>
      <c r="D28" s="274"/>
      <c r="E28" s="274"/>
      <c r="F28" s="274"/>
      <c r="G28" s="275"/>
      <c r="H28" s="273"/>
      <c r="I28" s="274"/>
      <c r="J28" s="274"/>
      <c r="K28" s="274"/>
      <c r="L28" s="274"/>
      <c r="M28" s="275"/>
      <c r="N28" s="273"/>
      <c r="O28" s="274"/>
      <c r="P28" s="274"/>
      <c r="Q28" s="274"/>
      <c r="R28" s="275"/>
      <c r="S28" s="273"/>
      <c r="T28" s="274"/>
      <c r="U28" s="275"/>
      <c r="V28" s="273"/>
      <c r="W28" s="274"/>
      <c r="X28" s="274"/>
      <c r="Y28" s="274"/>
      <c r="Z28" s="275"/>
      <c r="AA28" s="276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8"/>
    </row>
    <row r="29" spans="1:60" ht="13.5" customHeight="1">
      <c r="A29" s="128"/>
      <c r="B29" s="273"/>
      <c r="C29" s="274"/>
      <c r="D29" s="274"/>
      <c r="E29" s="274"/>
      <c r="F29" s="274"/>
      <c r="G29" s="275"/>
      <c r="H29" s="273"/>
      <c r="I29" s="274"/>
      <c r="J29" s="274"/>
      <c r="K29" s="274"/>
      <c r="L29" s="274"/>
      <c r="M29" s="275"/>
      <c r="N29" s="273"/>
      <c r="O29" s="274"/>
      <c r="P29" s="274"/>
      <c r="Q29" s="274"/>
      <c r="R29" s="275"/>
      <c r="S29" s="273"/>
      <c r="T29" s="274"/>
      <c r="U29" s="275"/>
      <c r="V29" s="273"/>
      <c r="W29" s="274"/>
      <c r="X29" s="274"/>
      <c r="Y29" s="274"/>
      <c r="Z29" s="275"/>
      <c r="AA29" s="276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8"/>
    </row>
    <row r="30" spans="1:60" ht="13.5" customHeight="1">
      <c r="A30" s="138"/>
      <c r="B30" s="139"/>
      <c r="C30" s="140"/>
      <c r="D30" s="140"/>
      <c r="E30" s="140"/>
      <c r="F30" s="140"/>
      <c r="G30" s="141"/>
      <c r="H30" s="139"/>
      <c r="I30" s="140"/>
      <c r="J30" s="140"/>
      <c r="K30" s="140"/>
      <c r="L30" s="140"/>
      <c r="M30" s="141"/>
      <c r="N30" s="139"/>
      <c r="O30" s="140"/>
      <c r="P30" s="140"/>
      <c r="Q30" s="140"/>
      <c r="R30" s="141"/>
      <c r="S30" s="139"/>
      <c r="T30" s="140"/>
      <c r="U30" s="141"/>
      <c r="V30" s="139"/>
      <c r="W30" s="140"/>
      <c r="X30" s="140"/>
      <c r="Y30" s="140"/>
      <c r="Z30" s="141"/>
      <c r="AA30" s="142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36"/>
    </row>
    <row r="31" spans="1:60" ht="13.5" customHeight="1">
      <c r="A31" s="138"/>
      <c r="B31" s="252"/>
      <c r="C31" s="253"/>
      <c r="D31" s="253"/>
      <c r="E31" s="253"/>
      <c r="F31" s="253"/>
      <c r="G31" s="254"/>
      <c r="H31" s="252"/>
      <c r="I31" s="253"/>
      <c r="J31" s="253"/>
      <c r="K31" s="253"/>
      <c r="L31" s="253"/>
      <c r="M31" s="254"/>
      <c r="N31" s="252"/>
      <c r="O31" s="253"/>
      <c r="P31" s="253"/>
      <c r="Q31" s="253"/>
      <c r="R31" s="254"/>
      <c r="S31" s="252"/>
      <c r="T31" s="253"/>
      <c r="U31" s="254"/>
      <c r="V31" s="252"/>
      <c r="W31" s="253"/>
      <c r="X31" s="253"/>
      <c r="Y31" s="253"/>
      <c r="Z31" s="254"/>
      <c r="AA31" s="255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7"/>
    </row>
    <row r="32" spans="1:60" ht="13.5" customHeight="1">
      <c r="A32" s="138"/>
      <c r="B32" s="252"/>
      <c r="C32" s="253"/>
      <c r="D32" s="253"/>
      <c r="E32" s="253"/>
      <c r="F32" s="253"/>
      <c r="G32" s="254"/>
      <c r="H32" s="252"/>
      <c r="I32" s="253"/>
      <c r="J32" s="253"/>
      <c r="K32" s="253"/>
      <c r="L32" s="253"/>
      <c r="M32" s="254"/>
      <c r="N32" s="252"/>
      <c r="O32" s="253"/>
      <c r="P32" s="253"/>
      <c r="Q32" s="253"/>
      <c r="R32" s="254"/>
      <c r="S32" s="252"/>
      <c r="T32" s="253"/>
      <c r="U32" s="254"/>
      <c r="V32" s="252"/>
      <c r="W32" s="253"/>
      <c r="X32" s="253"/>
      <c r="Y32" s="253"/>
      <c r="Z32" s="254"/>
      <c r="AA32" s="255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7"/>
    </row>
    <row r="33" spans="1:60" ht="13.5" customHeight="1">
      <c r="A33" s="138"/>
      <c r="B33" s="252"/>
      <c r="C33" s="253"/>
      <c r="D33" s="253"/>
      <c r="E33" s="253"/>
      <c r="F33" s="253"/>
      <c r="G33" s="254"/>
      <c r="H33" s="252"/>
      <c r="I33" s="253"/>
      <c r="J33" s="253"/>
      <c r="K33" s="253"/>
      <c r="L33" s="253"/>
      <c r="M33" s="254"/>
      <c r="N33" s="252"/>
      <c r="O33" s="253"/>
      <c r="P33" s="253"/>
      <c r="Q33" s="253"/>
      <c r="R33" s="254"/>
      <c r="S33" s="252"/>
      <c r="T33" s="253"/>
      <c r="U33" s="254"/>
      <c r="V33" s="252"/>
      <c r="W33" s="253"/>
      <c r="X33" s="253"/>
      <c r="Y33" s="253"/>
      <c r="Z33" s="254"/>
      <c r="AA33" s="255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7"/>
    </row>
    <row r="34" spans="1:60" ht="13.5" customHeight="1">
      <c r="A34" s="138"/>
      <c r="B34" s="252"/>
      <c r="C34" s="253"/>
      <c r="D34" s="253"/>
      <c r="E34" s="253"/>
      <c r="F34" s="253"/>
      <c r="G34" s="254"/>
      <c r="H34" s="252"/>
      <c r="I34" s="253"/>
      <c r="J34" s="253"/>
      <c r="K34" s="253"/>
      <c r="L34" s="253"/>
      <c r="M34" s="254"/>
      <c r="N34" s="252"/>
      <c r="O34" s="253"/>
      <c r="P34" s="253"/>
      <c r="Q34" s="253"/>
      <c r="R34" s="254"/>
      <c r="S34" s="252"/>
      <c r="T34" s="253"/>
      <c r="U34" s="254"/>
      <c r="V34" s="252"/>
      <c r="W34" s="253"/>
      <c r="X34" s="253"/>
      <c r="Y34" s="253"/>
      <c r="Z34" s="254"/>
      <c r="AA34" s="255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7"/>
    </row>
    <row r="35" spans="1:60" ht="13.5" customHeight="1">
      <c r="A35" s="138"/>
      <c r="B35" s="252"/>
      <c r="C35" s="253"/>
      <c r="D35" s="253"/>
      <c r="E35" s="253"/>
      <c r="F35" s="253"/>
      <c r="G35" s="254"/>
      <c r="H35" s="252"/>
      <c r="I35" s="253"/>
      <c r="J35" s="253"/>
      <c r="K35" s="253"/>
      <c r="L35" s="253"/>
      <c r="M35" s="254"/>
      <c r="N35" s="252"/>
      <c r="O35" s="253"/>
      <c r="P35" s="253"/>
      <c r="Q35" s="253"/>
      <c r="R35" s="254"/>
      <c r="S35" s="252"/>
      <c r="T35" s="253"/>
      <c r="U35" s="254"/>
      <c r="V35" s="252"/>
      <c r="W35" s="253"/>
      <c r="X35" s="253"/>
      <c r="Y35" s="253"/>
      <c r="Z35" s="254"/>
      <c r="AA35" s="255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7"/>
    </row>
    <row r="36" spans="1:60" ht="13.5" customHeight="1">
      <c r="A36" s="138"/>
      <c r="B36" s="139"/>
      <c r="C36" s="140"/>
      <c r="D36" s="140"/>
      <c r="E36" s="140"/>
      <c r="F36" s="140"/>
      <c r="G36" s="141"/>
      <c r="H36" s="139"/>
      <c r="I36" s="140"/>
      <c r="J36" s="140"/>
      <c r="K36" s="140"/>
      <c r="L36" s="140"/>
      <c r="M36" s="141"/>
      <c r="N36" s="139"/>
      <c r="O36" s="140"/>
      <c r="P36" s="140"/>
      <c r="Q36" s="140"/>
      <c r="R36" s="141"/>
      <c r="S36" s="139"/>
      <c r="T36" s="140"/>
      <c r="U36" s="141"/>
      <c r="V36" s="139"/>
      <c r="W36" s="140"/>
      <c r="X36" s="140"/>
      <c r="Y36" s="140"/>
      <c r="Z36" s="141"/>
      <c r="AA36" s="142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36"/>
    </row>
    <row r="37" spans="1:60" ht="13.5" customHeight="1">
      <c r="A37" s="138"/>
      <c r="B37" s="252"/>
      <c r="C37" s="253"/>
      <c r="D37" s="253"/>
      <c r="E37" s="253"/>
      <c r="F37" s="253"/>
      <c r="G37" s="254"/>
      <c r="H37" s="252"/>
      <c r="I37" s="253"/>
      <c r="J37" s="253"/>
      <c r="K37" s="253"/>
      <c r="L37" s="253"/>
      <c r="M37" s="254"/>
      <c r="N37" s="252"/>
      <c r="O37" s="253"/>
      <c r="P37" s="253"/>
      <c r="Q37" s="253"/>
      <c r="R37" s="254"/>
      <c r="S37" s="252"/>
      <c r="T37" s="253"/>
      <c r="U37" s="254"/>
      <c r="V37" s="252"/>
      <c r="W37" s="253"/>
      <c r="X37" s="253"/>
      <c r="Y37" s="253"/>
      <c r="Z37" s="254"/>
      <c r="AA37" s="255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7"/>
    </row>
    <row r="38" spans="1:60" ht="13.5" customHeight="1">
      <c r="A38" s="138"/>
      <c r="B38" s="258"/>
      <c r="C38" s="259"/>
      <c r="D38" s="259"/>
      <c r="E38" s="259"/>
      <c r="F38" s="259"/>
      <c r="G38" s="260"/>
      <c r="H38" s="258"/>
      <c r="I38" s="259"/>
      <c r="J38" s="259"/>
      <c r="K38" s="259"/>
      <c r="L38" s="259"/>
      <c r="M38" s="260"/>
      <c r="N38" s="258"/>
      <c r="O38" s="259"/>
      <c r="P38" s="259"/>
      <c r="Q38" s="259"/>
      <c r="R38" s="260"/>
      <c r="S38" s="258"/>
      <c r="T38" s="259"/>
      <c r="U38" s="260"/>
      <c r="V38" s="258"/>
      <c r="W38" s="259"/>
      <c r="X38" s="259"/>
      <c r="Y38" s="259"/>
      <c r="Z38" s="260"/>
      <c r="AA38" s="261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3"/>
    </row>
    <row r="39" spans="1:60" ht="12.75" customHeight="1">
      <c r="A39" s="307" t="s">
        <v>140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9"/>
    </row>
    <row r="40" spans="1:60" s="126" customFormat="1" ht="15" customHeight="1">
      <c r="A40" s="296" t="s">
        <v>141</v>
      </c>
      <c r="B40" s="297"/>
      <c r="C40" s="297"/>
      <c r="D40" s="297"/>
      <c r="E40" s="297"/>
      <c r="F40" s="297"/>
      <c r="G40" s="298"/>
      <c r="H40" s="144"/>
      <c r="I40" s="144"/>
      <c r="J40" s="144" t="s">
        <v>142</v>
      </c>
      <c r="K40" s="144"/>
      <c r="L40" s="144" t="s">
        <v>143</v>
      </c>
      <c r="M40" s="144"/>
      <c r="N40" s="144"/>
      <c r="O40" s="144"/>
      <c r="P40" s="144"/>
      <c r="Q40" s="144"/>
      <c r="R40" s="144"/>
      <c r="S40" s="144"/>
      <c r="T40" s="144"/>
      <c r="U40" s="145"/>
      <c r="V40" s="144"/>
      <c r="W40" s="144"/>
      <c r="X40" s="144" t="s">
        <v>144</v>
      </c>
      <c r="Y40" s="144"/>
      <c r="Z40" s="144" t="s">
        <v>145</v>
      </c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 t="s">
        <v>146</v>
      </c>
      <c r="AQ40" s="144"/>
      <c r="AR40" s="144" t="s">
        <v>147</v>
      </c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6"/>
    </row>
    <row r="41" spans="1:60" s="150" customFormat="1" ht="15" customHeight="1">
      <c r="A41" s="299"/>
      <c r="B41" s="300"/>
      <c r="C41" s="300"/>
      <c r="D41" s="300"/>
      <c r="E41" s="300"/>
      <c r="F41" s="300"/>
      <c r="G41" s="301"/>
      <c r="H41" s="147"/>
      <c r="I41" s="147"/>
      <c r="J41" s="147" t="s">
        <v>148</v>
      </c>
      <c r="K41" s="147"/>
      <c r="L41" s="147" t="s">
        <v>149</v>
      </c>
      <c r="M41" s="147"/>
      <c r="N41" s="147"/>
      <c r="O41" s="147"/>
      <c r="P41" s="147"/>
      <c r="Q41" s="147"/>
      <c r="R41" s="147"/>
      <c r="S41" s="147"/>
      <c r="T41" s="147"/>
      <c r="U41" s="148"/>
      <c r="V41" s="147"/>
      <c r="W41" s="147"/>
      <c r="X41" s="147" t="s">
        <v>150</v>
      </c>
      <c r="Y41" s="147"/>
      <c r="Z41" s="147" t="s">
        <v>151</v>
      </c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 t="s">
        <v>152</v>
      </c>
      <c r="AQ41" s="147"/>
      <c r="AR41" s="147" t="s">
        <v>153</v>
      </c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9"/>
    </row>
    <row r="42" spans="1:60" s="150" customFormat="1" ht="15" customHeight="1">
      <c r="A42" s="302"/>
      <c r="B42" s="303"/>
      <c r="C42" s="303"/>
      <c r="D42" s="303"/>
      <c r="E42" s="303"/>
      <c r="F42" s="303"/>
      <c r="G42" s="304"/>
      <c r="H42" s="151"/>
      <c r="I42" s="151"/>
      <c r="J42" s="151" t="s">
        <v>154</v>
      </c>
      <c r="K42" s="151"/>
      <c r="L42" s="151" t="s">
        <v>155</v>
      </c>
      <c r="M42" s="151"/>
      <c r="N42" s="151"/>
      <c r="O42" s="151"/>
      <c r="P42" s="151"/>
      <c r="Q42" s="151"/>
      <c r="R42" s="151"/>
      <c r="S42" s="151"/>
      <c r="T42" s="151"/>
      <c r="U42" s="152"/>
      <c r="V42" s="151"/>
      <c r="W42" s="151"/>
      <c r="X42" s="151" t="s">
        <v>156</v>
      </c>
      <c r="Y42" s="151"/>
      <c r="Z42" s="151" t="s">
        <v>157</v>
      </c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 t="s">
        <v>158</v>
      </c>
      <c r="AQ42" s="151"/>
      <c r="AR42" s="151" t="s">
        <v>159</v>
      </c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3"/>
    </row>
    <row r="43" spans="1:60" s="150" customFormat="1" ht="10.5" customHeight="1">
      <c r="A43" s="154" t="s">
        <v>160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4" t="s">
        <v>161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6"/>
    </row>
    <row r="44" spans="1:60" s="126" customFormat="1" ht="15" customHeight="1">
      <c r="A44" s="157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8"/>
      <c r="U44" s="158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279" t="s">
        <v>181</v>
      </c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1"/>
    </row>
    <row r="45" spans="1:60" s="150" customFormat="1" ht="10.5" customHeigh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8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4" t="s">
        <v>162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6"/>
    </row>
    <row r="46" spans="1:60" s="126" customFormat="1" ht="15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279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1"/>
    </row>
    <row r="47" spans="1:60" s="126" customFormat="1" ht="16.5" customHeight="1">
      <c r="A47" s="157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6"/>
    </row>
    <row r="48" spans="1:60" s="126" customFormat="1" ht="16.5" customHeight="1">
      <c r="A48" s="157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8"/>
      <c r="Q48" s="155"/>
      <c r="R48" s="155"/>
      <c r="S48" s="155"/>
      <c r="T48" s="155"/>
      <c r="U48" s="155"/>
      <c r="V48" s="155"/>
      <c r="W48" s="158"/>
      <c r="X48" s="155"/>
      <c r="Y48" s="155"/>
      <c r="Z48" s="155"/>
      <c r="AA48" s="155"/>
      <c r="AB48" s="158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6"/>
    </row>
    <row r="49" spans="1:60" s="126" customFormat="1" ht="16.5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1"/>
    </row>
    <row r="50" spans="1:60" s="126" customFormat="1" ht="15" customHeight="1" hidden="1">
      <c r="A50" s="282" t="s">
        <v>163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4"/>
      <c r="T50" s="162" t="s">
        <v>164</v>
      </c>
      <c r="U50" s="147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6"/>
    </row>
    <row r="51" spans="1:60" s="126" customFormat="1" ht="9.75" customHeight="1">
      <c r="A51" s="285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7"/>
      <c r="T51" s="154" t="s">
        <v>164</v>
      </c>
      <c r="U51" s="147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6"/>
    </row>
    <row r="52" spans="1:60" s="126" customFormat="1" ht="18.75" customHeight="1">
      <c r="A52" s="268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70"/>
      <c r="T52" s="271" t="s">
        <v>165</v>
      </c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65"/>
    </row>
    <row r="53" spans="1:60" s="126" customFormat="1" ht="9.75" customHeight="1">
      <c r="A53" s="154" t="s">
        <v>166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9"/>
    </row>
    <row r="54" spans="1:60" s="126" customFormat="1" ht="12.75" customHeight="1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63" t="s">
        <v>167</v>
      </c>
      <c r="M54" s="164"/>
      <c r="O54" s="165"/>
      <c r="P54" s="165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7"/>
    </row>
    <row r="55" spans="1:60" s="126" customFormat="1" ht="12.75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40" t="s">
        <v>202</v>
      </c>
      <c r="M55" s="164"/>
      <c r="O55" s="165"/>
      <c r="P55" s="165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7"/>
    </row>
    <row r="56" spans="1:60" s="126" customFormat="1" ht="12.75" customHeight="1">
      <c r="A56" s="157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63" t="s">
        <v>175</v>
      </c>
      <c r="M56" s="164"/>
      <c r="O56" s="165"/>
      <c r="P56" s="165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7"/>
    </row>
    <row r="57" spans="1:60" s="126" customFormat="1" ht="12.75" customHeight="1">
      <c r="A57" s="157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63" t="s">
        <v>187</v>
      </c>
      <c r="M57" s="164"/>
      <c r="O57" s="165"/>
      <c r="P57" s="165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7"/>
    </row>
    <row r="58" spans="1:60" s="126" customFormat="1" ht="7.5" customHeight="1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8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6"/>
    </row>
    <row r="59" spans="1:60" s="126" customFormat="1" ht="9.75" customHeight="1">
      <c r="A59" s="154" t="s">
        <v>168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62" t="s">
        <v>169</v>
      </c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290" t="s">
        <v>170</v>
      </c>
      <c r="BF59" s="291"/>
      <c r="BG59" s="291"/>
      <c r="BH59" s="292"/>
    </row>
    <row r="60" spans="1:60" s="126" customFormat="1" ht="18" customHeight="1">
      <c r="A60" s="169"/>
      <c r="B60" s="293" t="s">
        <v>171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4"/>
      <c r="U60" s="295" t="s">
        <v>180</v>
      </c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64" t="s">
        <v>184</v>
      </c>
      <c r="BF60" s="286"/>
      <c r="BG60" s="286"/>
      <c r="BH60" s="287"/>
    </row>
    <row r="61" ht="15" customHeight="1"/>
  </sheetData>
  <mergeCells count="212">
    <mergeCell ref="A1:BB1"/>
    <mergeCell ref="BC1:BH1"/>
    <mergeCell ref="V25:Z25"/>
    <mergeCell ref="AA25:BH25"/>
    <mergeCell ref="V23:Z23"/>
    <mergeCell ref="AA23:BH23"/>
    <mergeCell ref="B24:G24"/>
    <mergeCell ref="H24:M24"/>
    <mergeCell ref="N24:R24"/>
    <mergeCell ref="S24:U24"/>
    <mergeCell ref="B37:G37"/>
    <mergeCell ref="H37:M37"/>
    <mergeCell ref="A39:BH39"/>
    <mergeCell ref="V37:Z37"/>
    <mergeCell ref="AA37:BH37"/>
    <mergeCell ref="B25:G25"/>
    <mergeCell ref="H25:M25"/>
    <mergeCell ref="N25:R25"/>
    <mergeCell ref="S25:U25"/>
    <mergeCell ref="V24:Z24"/>
    <mergeCell ref="AA24:BH24"/>
    <mergeCell ref="B23:G23"/>
    <mergeCell ref="H23:M23"/>
    <mergeCell ref="N23:R23"/>
    <mergeCell ref="S23:U23"/>
    <mergeCell ref="V21:Z21"/>
    <mergeCell ref="AA21:BH21"/>
    <mergeCell ref="B20:G20"/>
    <mergeCell ref="H20:M20"/>
    <mergeCell ref="B21:G21"/>
    <mergeCell ref="H21:M21"/>
    <mergeCell ref="N21:R21"/>
    <mergeCell ref="S21:U21"/>
    <mergeCell ref="N20:R20"/>
    <mergeCell ref="S20:U20"/>
    <mergeCell ref="V18:Z18"/>
    <mergeCell ref="AA18:BH18"/>
    <mergeCell ref="V19:Z19"/>
    <mergeCell ref="AA19:BH19"/>
    <mergeCell ref="V20:Z20"/>
    <mergeCell ref="AA20:BH20"/>
    <mergeCell ref="B19:G19"/>
    <mergeCell ref="H19:M19"/>
    <mergeCell ref="N19:R19"/>
    <mergeCell ref="S19:U19"/>
    <mergeCell ref="B18:G18"/>
    <mergeCell ref="H18:M18"/>
    <mergeCell ref="N18:R18"/>
    <mergeCell ref="S18:U18"/>
    <mergeCell ref="V17:Z17"/>
    <mergeCell ref="AA17:BH17"/>
    <mergeCell ref="B16:G16"/>
    <mergeCell ref="H16:M16"/>
    <mergeCell ref="B17:G17"/>
    <mergeCell ref="H17:M17"/>
    <mergeCell ref="N17:R17"/>
    <mergeCell ref="S17:U17"/>
    <mergeCell ref="N16:R16"/>
    <mergeCell ref="S16:U16"/>
    <mergeCell ref="V14:Z14"/>
    <mergeCell ref="AA14:BH14"/>
    <mergeCell ref="V15:Z15"/>
    <mergeCell ref="AA15:BH15"/>
    <mergeCell ref="V16:Z16"/>
    <mergeCell ref="AA16:BH16"/>
    <mergeCell ref="B15:G15"/>
    <mergeCell ref="H15:M15"/>
    <mergeCell ref="N15:R15"/>
    <mergeCell ref="S15:U15"/>
    <mergeCell ref="B14:G14"/>
    <mergeCell ref="H14:M14"/>
    <mergeCell ref="N14:R14"/>
    <mergeCell ref="S14:U14"/>
    <mergeCell ref="V13:Z13"/>
    <mergeCell ref="AA13:BH13"/>
    <mergeCell ref="B12:G12"/>
    <mergeCell ref="H12:M12"/>
    <mergeCell ref="B13:G13"/>
    <mergeCell ref="H13:M13"/>
    <mergeCell ref="N13:R13"/>
    <mergeCell ref="S13:U13"/>
    <mergeCell ref="N12:R12"/>
    <mergeCell ref="S12:U12"/>
    <mergeCell ref="V10:Z10"/>
    <mergeCell ref="AA10:BH10"/>
    <mergeCell ref="V11:Z11"/>
    <mergeCell ref="AA11:BH11"/>
    <mergeCell ref="V12:Z12"/>
    <mergeCell ref="AA12:BH12"/>
    <mergeCell ref="B11:G11"/>
    <mergeCell ref="H11:M11"/>
    <mergeCell ref="N11:R11"/>
    <mergeCell ref="S11:U11"/>
    <mergeCell ref="B10:G10"/>
    <mergeCell ref="H10:M10"/>
    <mergeCell ref="N10:R10"/>
    <mergeCell ref="S10:U10"/>
    <mergeCell ref="V9:Z9"/>
    <mergeCell ref="AA9:BH9"/>
    <mergeCell ref="B7:G7"/>
    <mergeCell ref="H7:M7"/>
    <mergeCell ref="B9:G9"/>
    <mergeCell ref="H9:M9"/>
    <mergeCell ref="N9:R9"/>
    <mergeCell ref="S9:U9"/>
    <mergeCell ref="N7:R7"/>
    <mergeCell ref="S7:U7"/>
    <mergeCell ref="V7:Z7"/>
    <mergeCell ref="AA7:BH7"/>
    <mergeCell ref="B6:G6"/>
    <mergeCell ref="H6:M6"/>
    <mergeCell ref="N6:R6"/>
    <mergeCell ref="S6:U6"/>
    <mergeCell ref="V6:Z6"/>
    <mergeCell ref="AA6:BH6"/>
    <mergeCell ref="V2:Z2"/>
    <mergeCell ref="AA2:BH2"/>
    <mergeCell ref="V3:Z3"/>
    <mergeCell ref="AA3:BH3"/>
    <mergeCell ref="V5:Z5"/>
    <mergeCell ref="AA5:BH5"/>
    <mergeCell ref="B3:G3"/>
    <mergeCell ref="H3:M3"/>
    <mergeCell ref="N3:R3"/>
    <mergeCell ref="S3:U3"/>
    <mergeCell ref="B5:G5"/>
    <mergeCell ref="H5:M5"/>
    <mergeCell ref="N5:R5"/>
    <mergeCell ref="S5:U5"/>
    <mergeCell ref="B2:G2"/>
    <mergeCell ref="H2:M2"/>
    <mergeCell ref="N2:R2"/>
    <mergeCell ref="S2:U2"/>
    <mergeCell ref="BE60:BH60"/>
    <mergeCell ref="N37:R37"/>
    <mergeCell ref="S37:U37"/>
    <mergeCell ref="U53:BH53"/>
    <mergeCell ref="BE59:BH59"/>
    <mergeCell ref="B60:T60"/>
    <mergeCell ref="U60:BD60"/>
    <mergeCell ref="A40:G42"/>
    <mergeCell ref="AO44:BH44"/>
    <mergeCell ref="N58:BH58"/>
    <mergeCell ref="V35:Z35"/>
    <mergeCell ref="AA35:BH35"/>
    <mergeCell ref="B34:G34"/>
    <mergeCell ref="H34:M34"/>
    <mergeCell ref="B35:G35"/>
    <mergeCell ref="H35:M35"/>
    <mergeCell ref="N35:R35"/>
    <mergeCell ref="S35:U35"/>
    <mergeCell ref="N34:R34"/>
    <mergeCell ref="S34:U34"/>
    <mergeCell ref="V33:Z33"/>
    <mergeCell ref="AA33:BH33"/>
    <mergeCell ref="V34:Z34"/>
    <mergeCell ref="AA34:BH34"/>
    <mergeCell ref="B33:G33"/>
    <mergeCell ref="H33:M33"/>
    <mergeCell ref="N33:R33"/>
    <mergeCell ref="S33:U33"/>
    <mergeCell ref="N32:R32"/>
    <mergeCell ref="S32:U32"/>
    <mergeCell ref="N31:R31"/>
    <mergeCell ref="S31:U31"/>
    <mergeCell ref="B31:G31"/>
    <mergeCell ref="H31:M31"/>
    <mergeCell ref="B32:G32"/>
    <mergeCell ref="H32:M32"/>
    <mergeCell ref="AA26:BH26"/>
    <mergeCell ref="V27:Z27"/>
    <mergeCell ref="AA27:BH27"/>
    <mergeCell ref="B29:G29"/>
    <mergeCell ref="H29:M29"/>
    <mergeCell ref="N29:R29"/>
    <mergeCell ref="S29:U29"/>
    <mergeCell ref="H28:M28"/>
    <mergeCell ref="V28:Z28"/>
    <mergeCell ref="B26:G26"/>
    <mergeCell ref="H26:M26"/>
    <mergeCell ref="N26:R26"/>
    <mergeCell ref="S26:U26"/>
    <mergeCell ref="B27:G27"/>
    <mergeCell ref="H27:M27"/>
    <mergeCell ref="N27:R27"/>
    <mergeCell ref="S27:U27"/>
    <mergeCell ref="V26:Z26"/>
    <mergeCell ref="AA28:BH28"/>
    <mergeCell ref="B38:G38"/>
    <mergeCell ref="H38:M38"/>
    <mergeCell ref="N38:R38"/>
    <mergeCell ref="S38:U38"/>
    <mergeCell ref="V38:Z38"/>
    <mergeCell ref="AA38:BH38"/>
    <mergeCell ref="B28:G28"/>
    <mergeCell ref="N28:R28"/>
    <mergeCell ref="S28:U28"/>
    <mergeCell ref="AO46:BH46"/>
    <mergeCell ref="A50:S52"/>
    <mergeCell ref="T52:BH52"/>
    <mergeCell ref="V31:Z31"/>
    <mergeCell ref="AA31:BH31"/>
    <mergeCell ref="V29:Z29"/>
    <mergeCell ref="AA29:BH29"/>
    <mergeCell ref="V32:Z32"/>
    <mergeCell ref="AA32:BH32"/>
    <mergeCell ref="V4:Z4"/>
    <mergeCell ref="AA4:BH4"/>
    <mergeCell ref="B4:G4"/>
    <mergeCell ref="H4:M4"/>
    <mergeCell ref="N4:R4"/>
    <mergeCell ref="S4:U4"/>
  </mergeCells>
  <printOptions/>
  <pageMargins left="0.984251968503937" right="0.3937007874015748" top="0.3937007874015748" bottom="0.3937007874015748" header="0.3937007874015748" footer="0"/>
  <pageSetup horizontalDpi="300" verticalDpi="300" orientation="portrait" paperSize="9" r:id="rId4"/>
  <headerFooter alignWithMargins="0">
    <oddFooter xml:space="preserve">&amp;C </oddFooter>
  </headerFooter>
  <drawing r:id="rId3"/>
  <legacyDrawing r:id="rId2"/>
  <oleObjects>
    <oleObject progId="PBrush" shapeId="1723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T294"/>
  <sheetViews>
    <sheetView view="pageBreakPreview" zoomScale="80" zoomScaleNormal="60" zoomScaleSheetLayoutView="80" workbookViewId="0" topLeftCell="A1">
      <selection activeCell="B272" sqref="B272"/>
    </sheetView>
  </sheetViews>
  <sheetFormatPr defaultColWidth="9.140625" defaultRowHeight="12.75"/>
  <cols>
    <col min="1" max="1" width="8.28125" style="37" customWidth="1"/>
    <col min="2" max="2" width="42.8515625" style="37" customWidth="1"/>
    <col min="3" max="3" width="6.00390625" style="37" customWidth="1"/>
    <col min="4" max="4" width="5.7109375" style="37" customWidth="1"/>
    <col min="5" max="5" width="7.8515625" style="37" customWidth="1"/>
    <col min="6" max="6" width="11.8515625" style="37" customWidth="1"/>
    <col min="7" max="7" width="8.7109375" style="38" customWidth="1"/>
    <col min="8" max="8" width="13.57421875" style="39" customWidth="1"/>
    <col min="9" max="9" width="13.421875" style="39" customWidth="1"/>
    <col min="10" max="10" width="12.57421875" style="39" customWidth="1"/>
    <col min="11" max="11" width="11.00390625" style="39" customWidth="1"/>
    <col min="12" max="12" width="6.00390625" style="37" customWidth="1"/>
    <col min="13" max="13" width="9.8515625" style="37" customWidth="1"/>
    <col min="14" max="16384" width="9.140625" style="29" customWidth="1"/>
  </cols>
  <sheetData>
    <row r="1" spans="1:146" s="171" customFormat="1" ht="12.75" customHeight="1">
      <c r="A1" s="335"/>
      <c r="B1" s="336"/>
      <c r="C1" s="336"/>
      <c r="D1" s="337"/>
      <c r="E1" s="344"/>
      <c r="F1" s="345"/>
      <c r="G1" s="345"/>
      <c r="H1" s="345"/>
      <c r="I1" s="346"/>
      <c r="J1" s="327" t="s">
        <v>163</v>
      </c>
      <c r="K1" s="328"/>
      <c r="L1" s="328"/>
      <c r="M1" s="329"/>
      <c r="N1" s="191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</row>
    <row r="2" spans="1:146" s="171" customFormat="1" ht="12.75" customHeight="1">
      <c r="A2" s="338"/>
      <c r="B2" s="339"/>
      <c r="C2" s="339"/>
      <c r="D2" s="340"/>
      <c r="E2" s="347"/>
      <c r="F2" s="348"/>
      <c r="G2" s="348"/>
      <c r="H2" s="348"/>
      <c r="I2" s="349"/>
      <c r="J2" s="353"/>
      <c r="K2" s="354"/>
      <c r="L2" s="354"/>
      <c r="M2" s="355"/>
      <c r="N2" s="191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</row>
    <row r="3" spans="1:254" s="171" customFormat="1" ht="12.75" customHeight="1">
      <c r="A3" s="338"/>
      <c r="B3" s="339"/>
      <c r="C3" s="339"/>
      <c r="D3" s="340"/>
      <c r="E3" s="347"/>
      <c r="F3" s="348"/>
      <c r="G3" s="348"/>
      <c r="H3" s="348"/>
      <c r="I3" s="349"/>
      <c r="J3" s="327" t="s">
        <v>176</v>
      </c>
      <c r="K3" s="328"/>
      <c r="L3" s="328"/>
      <c r="M3" s="329"/>
      <c r="N3" s="192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</row>
    <row r="4" spans="1:254" s="171" customFormat="1" ht="12.75" customHeight="1">
      <c r="A4" s="341"/>
      <c r="B4" s="342"/>
      <c r="C4" s="342"/>
      <c r="D4" s="343"/>
      <c r="E4" s="350"/>
      <c r="F4" s="351"/>
      <c r="G4" s="351"/>
      <c r="H4" s="351"/>
      <c r="I4" s="352"/>
      <c r="J4" s="330"/>
      <c r="K4" s="331"/>
      <c r="L4" s="331"/>
      <c r="M4" s="332"/>
      <c r="N4" s="192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</row>
    <row r="5" spans="1:254" s="171" customFormat="1" ht="15.75" customHeight="1">
      <c r="A5" s="172" t="s">
        <v>177</v>
      </c>
      <c r="B5" s="173" t="str">
        <f>'[2]Folha Rosto'!$N$54</f>
        <v>ABERTURA DO PLATÔ MONTE BRANCO</v>
      </c>
      <c r="C5" s="174"/>
      <c r="D5" s="175"/>
      <c r="E5" s="176"/>
      <c r="F5" s="177"/>
      <c r="G5" s="178"/>
      <c r="H5" s="178"/>
      <c r="I5" s="175"/>
      <c r="J5" s="320" t="s">
        <v>178</v>
      </c>
      <c r="K5" s="321"/>
      <c r="L5" s="322"/>
      <c r="M5" s="179" t="s">
        <v>179</v>
      </c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</row>
    <row r="6" spans="1:254" s="171" customFormat="1" ht="15.75" customHeight="1">
      <c r="A6" s="180" t="str">
        <f>'Folha Rosto'!$L$55</f>
        <v>25 - ABASTECIMENTO D' ÁGUA E COMBUSTÍVEL (MINA ) E BENEFICIAMENTO</v>
      </c>
      <c r="B6" s="170"/>
      <c r="C6" s="174"/>
      <c r="D6" s="181"/>
      <c r="E6" s="182"/>
      <c r="F6" s="181"/>
      <c r="G6" s="182"/>
      <c r="H6" s="182"/>
      <c r="I6" s="181"/>
      <c r="J6" s="323" t="str">
        <f>'Folha Rosto'!U60</f>
        <v>QB5-TCN-25-73-001-MC</v>
      </c>
      <c r="K6" s="324"/>
      <c r="L6" s="325"/>
      <c r="M6" s="19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</row>
    <row r="7" spans="1:254" s="171" customFormat="1" ht="15.75" customHeight="1">
      <c r="A7" s="180" t="str">
        <f>'Folha Rosto'!$L$56</f>
        <v>UTILIDADES/ÁGUAS - MEMÓRIA DE CÁLCULO</v>
      </c>
      <c r="B7" s="170"/>
      <c r="C7" s="174"/>
      <c r="D7" s="181"/>
      <c r="E7" s="182"/>
      <c r="F7" s="181"/>
      <c r="G7" s="182"/>
      <c r="H7" s="182"/>
      <c r="I7" s="181"/>
      <c r="J7" s="320" t="s">
        <v>161</v>
      </c>
      <c r="K7" s="321"/>
      <c r="L7" s="322"/>
      <c r="M7" s="183" t="s">
        <v>170</v>
      </c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</row>
    <row r="8" spans="1:254" s="171" customFormat="1" ht="15.75" customHeight="1">
      <c r="A8" s="184" t="str">
        <f>'Folha Rosto'!L57</f>
        <v>CONSOLIDAÇÃO DO PROJETO BÁSICO</v>
      </c>
      <c r="B8" s="185"/>
      <c r="C8" s="186"/>
      <c r="D8" s="187"/>
      <c r="E8" s="188"/>
      <c r="F8" s="187"/>
      <c r="G8" s="188"/>
      <c r="H8" s="188"/>
      <c r="I8" s="187"/>
      <c r="J8" s="323" t="str">
        <f>'Folha Rosto'!AO44</f>
        <v>166-01-25-044-001</v>
      </c>
      <c r="K8" s="324"/>
      <c r="L8" s="325"/>
      <c r="M8" s="189" t="s">
        <v>184</v>
      </c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</row>
    <row r="9" spans="1:13" ht="12.75">
      <c r="A9" s="193"/>
      <c r="B9" s="40"/>
      <c r="C9" s="40"/>
      <c r="D9" s="40"/>
      <c r="E9" s="40"/>
      <c r="F9" s="40"/>
      <c r="G9" s="41"/>
      <c r="H9" s="42"/>
      <c r="I9" s="42"/>
      <c r="J9" s="42"/>
      <c r="K9" s="42"/>
      <c r="L9" s="40"/>
      <c r="M9" s="194"/>
    </row>
    <row r="10" spans="1:13" ht="12.75">
      <c r="A10" s="240">
        <v>1</v>
      </c>
      <c r="B10" s="45" t="s">
        <v>0</v>
      </c>
      <c r="C10" s="45"/>
      <c r="D10" s="43"/>
      <c r="E10" s="43"/>
      <c r="F10" s="43"/>
      <c r="G10" s="46"/>
      <c r="H10" s="44"/>
      <c r="I10" s="44"/>
      <c r="J10" s="44"/>
      <c r="K10" s="44"/>
      <c r="L10" s="43"/>
      <c r="M10" s="195"/>
    </row>
    <row r="11" spans="1:13" ht="12.75">
      <c r="A11" s="196"/>
      <c r="B11" s="360"/>
      <c r="C11" s="360"/>
      <c r="D11" s="360"/>
      <c r="E11" s="360"/>
      <c r="F11" s="360"/>
      <c r="G11" s="47"/>
      <c r="H11" s="49"/>
      <c r="I11" s="49"/>
      <c r="J11" s="49"/>
      <c r="K11" s="49"/>
      <c r="L11" s="48"/>
      <c r="M11" s="197"/>
    </row>
    <row r="12" spans="1:13" ht="12.75">
      <c r="A12" s="196"/>
      <c r="B12" s="363"/>
      <c r="C12" s="363"/>
      <c r="D12" s="363"/>
      <c r="E12" s="363"/>
      <c r="F12" s="363"/>
      <c r="G12" s="50" t="s">
        <v>1</v>
      </c>
      <c r="H12" s="51" t="s">
        <v>2</v>
      </c>
      <c r="I12" s="51" t="s">
        <v>3</v>
      </c>
      <c r="J12" s="51" t="s">
        <v>4</v>
      </c>
      <c r="K12" s="51" t="s">
        <v>4</v>
      </c>
      <c r="L12" s="52"/>
      <c r="M12" s="198"/>
    </row>
    <row r="13" spans="1:13" ht="15.75" customHeight="1">
      <c r="A13" s="196"/>
      <c r="B13" s="363"/>
      <c r="C13" s="363"/>
      <c r="D13" s="363"/>
      <c r="E13" s="363"/>
      <c r="F13" s="363"/>
      <c r="G13" s="50"/>
      <c r="H13" s="51" t="s">
        <v>5</v>
      </c>
      <c r="I13" s="51" t="s">
        <v>6</v>
      </c>
      <c r="J13" s="51" t="s">
        <v>7</v>
      </c>
      <c r="K13" s="51" t="s">
        <v>8</v>
      </c>
      <c r="L13" s="52"/>
      <c r="M13" s="198"/>
    </row>
    <row r="14" spans="1:13" ht="12.75">
      <c r="A14" s="196"/>
      <c r="B14" s="363"/>
      <c r="C14" s="363"/>
      <c r="D14" s="363"/>
      <c r="E14" s="363"/>
      <c r="F14" s="363"/>
      <c r="G14" s="47"/>
      <c r="H14" s="49"/>
      <c r="I14" s="49" t="s">
        <v>9</v>
      </c>
      <c r="J14" s="49" t="s">
        <v>9</v>
      </c>
      <c r="K14" s="49" t="s">
        <v>9</v>
      </c>
      <c r="L14" s="48"/>
      <c r="M14" s="197"/>
    </row>
    <row r="15" spans="1:13" ht="12.75">
      <c r="A15" s="196"/>
      <c r="B15" s="363"/>
      <c r="C15" s="363"/>
      <c r="D15" s="363"/>
      <c r="E15" s="363"/>
      <c r="F15" s="363"/>
      <c r="G15" s="47"/>
      <c r="H15" s="49"/>
      <c r="I15" s="49"/>
      <c r="J15" s="49"/>
      <c r="K15" s="49"/>
      <c r="L15" s="48"/>
      <c r="M15" s="197"/>
    </row>
    <row r="16" spans="1:13" ht="12.75">
      <c r="A16" s="196"/>
      <c r="B16" s="364" t="s">
        <v>0</v>
      </c>
      <c r="C16" s="364"/>
      <c r="D16" s="364"/>
      <c r="E16" s="364"/>
      <c r="F16" s="364"/>
      <c r="G16" s="47"/>
      <c r="H16" s="49"/>
      <c r="I16" s="49"/>
      <c r="J16" s="49"/>
      <c r="K16" s="49"/>
      <c r="L16" s="48"/>
      <c r="M16" s="197"/>
    </row>
    <row r="17" spans="1:13" ht="12.75">
      <c r="A17" s="196"/>
      <c r="B17" s="360"/>
      <c r="C17" s="360"/>
      <c r="D17" s="360"/>
      <c r="E17" s="360"/>
      <c r="F17" s="360"/>
      <c r="G17" s="47"/>
      <c r="H17" s="49"/>
      <c r="I17" s="49"/>
      <c r="J17" s="49"/>
      <c r="K17" s="49"/>
      <c r="L17" s="48"/>
      <c r="M17" s="197"/>
    </row>
    <row r="18" spans="1:13" ht="12.75">
      <c r="A18" s="196"/>
      <c r="B18" s="371" t="s">
        <v>10</v>
      </c>
      <c r="C18" s="371"/>
      <c r="D18" s="371"/>
      <c r="E18" s="371"/>
      <c r="F18" s="371"/>
      <c r="G18" s="47"/>
      <c r="H18" s="49"/>
      <c r="I18" s="49"/>
      <c r="J18" s="49"/>
      <c r="K18" s="49"/>
      <c r="L18" s="48"/>
      <c r="M18" s="197"/>
    </row>
    <row r="19" spans="1:13" ht="12.75">
      <c r="A19" s="196"/>
      <c r="B19" s="369" t="s">
        <v>11</v>
      </c>
      <c r="C19" s="369"/>
      <c r="D19" s="369"/>
      <c r="E19" s="369"/>
      <c r="F19" s="369"/>
      <c r="G19" s="47"/>
      <c r="H19" s="49"/>
      <c r="I19" s="49"/>
      <c r="J19" s="49"/>
      <c r="K19" s="49"/>
      <c r="L19" s="48"/>
      <c r="M19" s="197"/>
    </row>
    <row r="20" spans="1:13" ht="12.75">
      <c r="A20" s="196"/>
      <c r="B20" s="369" t="s">
        <v>12</v>
      </c>
      <c r="C20" s="369"/>
      <c r="D20" s="369"/>
      <c r="E20" s="369"/>
      <c r="F20" s="369"/>
      <c r="G20" s="47">
        <v>1</v>
      </c>
      <c r="H20" s="49">
        <v>1</v>
      </c>
      <c r="I20" s="49">
        <v>10</v>
      </c>
      <c r="J20" s="49">
        <f>G20*H20*I20</f>
        <v>10</v>
      </c>
      <c r="K20" s="49">
        <f>J20*1.2</f>
        <v>12</v>
      </c>
      <c r="L20" s="48"/>
      <c r="M20" s="197"/>
    </row>
    <row r="21" spans="1:13" ht="12.75">
      <c r="A21" s="196"/>
      <c r="B21" s="369" t="s">
        <v>13</v>
      </c>
      <c r="C21" s="369"/>
      <c r="D21" s="369"/>
      <c r="E21" s="369"/>
      <c r="F21" s="369"/>
      <c r="G21" s="47">
        <v>4</v>
      </c>
      <c r="H21" s="49">
        <v>1</v>
      </c>
      <c r="I21" s="49">
        <v>4</v>
      </c>
      <c r="J21" s="49">
        <f aca="true" t="shared" si="0" ref="J21:J32">G21*H21*I21</f>
        <v>16</v>
      </c>
      <c r="K21" s="49">
        <f>J21*1.2</f>
        <v>19.2</v>
      </c>
      <c r="L21" s="48"/>
      <c r="M21" s="197"/>
    </row>
    <row r="22" spans="1:13" ht="12.75">
      <c r="A22" s="196"/>
      <c r="B22" s="369"/>
      <c r="C22" s="369"/>
      <c r="D22" s="369"/>
      <c r="E22" s="369"/>
      <c r="F22" s="369"/>
      <c r="G22" s="47"/>
      <c r="H22" s="49"/>
      <c r="I22" s="49"/>
      <c r="J22" s="49"/>
      <c r="K22" s="49"/>
      <c r="L22" s="48"/>
      <c r="M22" s="197"/>
    </row>
    <row r="23" spans="1:13" ht="12.75">
      <c r="A23" s="196"/>
      <c r="B23" s="369" t="s">
        <v>14</v>
      </c>
      <c r="C23" s="369"/>
      <c r="D23" s="369"/>
      <c r="E23" s="369"/>
      <c r="F23" s="369"/>
      <c r="G23" s="47"/>
      <c r="H23" s="49"/>
      <c r="I23" s="49"/>
      <c r="J23" s="49"/>
      <c r="K23" s="49"/>
      <c r="L23" s="48"/>
      <c r="M23" s="197"/>
    </row>
    <row r="24" spans="1:13" ht="12.75">
      <c r="A24" s="196"/>
      <c r="B24" s="369" t="s">
        <v>15</v>
      </c>
      <c r="C24" s="369"/>
      <c r="D24" s="369"/>
      <c r="E24" s="369"/>
      <c r="F24" s="369"/>
      <c r="G24" s="47"/>
      <c r="H24" s="49"/>
      <c r="I24" s="49"/>
      <c r="J24" s="49"/>
      <c r="K24" s="49"/>
      <c r="L24" s="48"/>
      <c r="M24" s="197"/>
    </row>
    <row r="25" spans="1:13" ht="12.75">
      <c r="A25" s="196"/>
      <c r="B25" s="363" t="s">
        <v>16</v>
      </c>
      <c r="C25" s="363"/>
      <c r="D25" s="363"/>
      <c r="E25" s="363"/>
      <c r="F25" s="363"/>
      <c r="G25" s="47">
        <v>1</v>
      </c>
      <c r="H25" s="49">
        <v>0.05</v>
      </c>
      <c r="I25" s="49">
        <v>8</v>
      </c>
      <c r="J25" s="49">
        <f t="shared" si="0"/>
        <v>0.4</v>
      </c>
      <c r="K25" s="49">
        <f aca="true" t="shared" si="1" ref="K25:K32">J25*1.2</f>
        <v>0.48</v>
      </c>
      <c r="L25" s="48"/>
      <c r="M25" s="197"/>
    </row>
    <row r="26" spans="1:13" ht="12.75">
      <c r="A26" s="196"/>
      <c r="B26" s="363" t="s">
        <v>17</v>
      </c>
      <c r="C26" s="363"/>
      <c r="D26" s="363"/>
      <c r="E26" s="363"/>
      <c r="F26" s="363"/>
      <c r="G26" s="47">
        <v>2</v>
      </c>
      <c r="H26" s="49">
        <v>0.03</v>
      </c>
      <c r="I26" s="49">
        <v>8</v>
      </c>
      <c r="J26" s="49">
        <f t="shared" si="0"/>
        <v>0.48</v>
      </c>
      <c r="K26" s="49">
        <f t="shared" si="1"/>
        <v>0.576</v>
      </c>
      <c r="L26" s="48"/>
      <c r="M26" s="197"/>
    </row>
    <row r="27" spans="1:13" ht="12.75">
      <c r="A27" s="196"/>
      <c r="B27" s="363" t="s">
        <v>188</v>
      </c>
      <c r="C27" s="363"/>
      <c r="D27" s="363"/>
      <c r="E27" s="363"/>
      <c r="F27" s="363"/>
      <c r="G27" s="47">
        <v>1</v>
      </c>
      <c r="H27" s="49">
        <v>0.03</v>
      </c>
      <c r="I27" s="49">
        <v>8</v>
      </c>
      <c r="J27" s="49">
        <f t="shared" si="0"/>
        <v>0.24</v>
      </c>
      <c r="K27" s="49">
        <f t="shared" si="1"/>
        <v>0.288</v>
      </c>
      <c r="L27" s="48"/>
      <c r="M27" s="197"/>
    </row>
    <row r="28" spans="1:13" ht="12.75">
      <c r="A28" s="196"/>
      <c r="B28" s="363" t="s">
        <v>189</v>
      </c>
      <c r="C28" s="363"/>
      <c r="D28" s="363"/>
      <c r="E28" s="363"/>
      <c r="F28" s="363"/>
      <c r="G28" s="47">
        <v>1</v>
      </c>
      <c r="H28" s="49">
        <v>0.03</v>
      </c>
      <c r="I28" s="49">
        <v>8</v>
      </c>
      <c r="J28" s="49">
        <f t="shared" si="0"/>
        <v>0.24</v>
      </c>
      <c r="K28" s="49">
        <f t="shared" si="1"/>
        <v>0.288</v>
      </c>
      <c r="L28" s="48"/>
      <c r="M28" s="197"/>
    </row>
    <row r="29" spans="1:13" ht="12.75">
      <c r="A29" s="196"/>
      <c r="B29" s="363" t="s">
        <v>190</v>
      </c>
      <c r="C29" s="363"/>
      <c r="D29" s="363"/>
      <c r="E29" s="363"/>
      <c r="F29" s="363"/>
      <c r="G29" s="47">
        <v>1</v>
      </c>
      <c r="H29" s="49">
        <v>0.05</v>
      </c>
      <c r="I29" s="49">
        <v>8</v>
      </c>
      <c r="J29" s="49">
        <f t="shared" si="0"/>
        <v>0.4</v>
      </c>
      <c r="K29" s="49">
        <f t="shared" si="1"/>
        <v>0.48</v>
      </c>
      <c r="L29" s="48"/>
      <c r="M29" s="197"/>
    </row>
    <row r="30" spans="1:13" ht="12.75">
      <c r="A30" s="196"/>
      <c r="B30" s="363" t="s">
        <v>193</v>
      </c>
      <c r="C30" s="363"/>
      <c r="D30" s="363"/>
      <c r="E30" s="363"/>
      <c r="F30" s="363"/>
      <c r="G30" s="47">
        <v>6</v>
      </c>
      <c r="H30" s="49">
        <v>0.05</v>
      </c>
      <c r="I30" s="49">
        <v>8</v>
      </c>
      <c r="J30" s="49">
        <f t="shared" si="0"/>
        <v>2.4000000000000004</v>
      </c>
      <c r="K30" s="49">
        <f t="shared" si="1"/>
        <v>2.8800000000000003</v>
      </c>
      <c r="L30" s="48"/>
      <c r="M30" s="197"/>
    </row>
    <row r="31" spans="1:13" ht="12.75">
      <c r="A31" s="196"/>
      <c r="B31" s="363" t="s">
        <v>191</v>
      </c>
      <c r="C31" s="363"/>
      <c r="D31" s="363"/>
      <c r="E31" s="363"/>
      <c r="F31" s="363"/>
      <c r="G31" s="47">
        <v>1</v>
      </c>
      <c r="H31" s="49">
        <v>0.05</v>
      </c>
      <c r="I31" s="49">
        <v>8</v>
      </c>
      <c r="J31" s="49">
        <f t="shared" si="0"/>
        <v>0.4</v>
      </c>
      <c r="K31" s="49">
        <f t="shared" si="1"/>
        <v>0.48</v>
      </c>
      <c r="L31" s="48"/>
      <c r="M31" s="197"/>
    </row>
    <row r="32" spans="1:13" ht="12.75">
      <c r="A32" s="196"/>
      <c r="B32" s="250" t="s">
        <v>192</v>
      </c>
      <c r="C32" s="250"/>
      <c r="D32" s="250"/>
      <c r="E32" s="250"/>
      <c r="F32" s="250"/>
      <c r="G32" s="47">
        <v>16</v>
      </c>
      <c r="H32" s="49">
        <v>0.1</v>
      </c>
      <c r="I32" s="49">
        <v>8</v>
      </c>
      <c r="J32" s="49">
        <f t="shared" si="0"/>
        <v>12.8</v>
      </c>
      <c r="K32" s="49">
        <f t="shared" si="1"/>
        <v>15.36</v>
      </c>
      <c r="L32" s="48"/>
      <c r="M32" s="197"/>
    </row>
    <row r="33" spans="1:13" ht="12.75">
      <c r="A33" s="196"/>
      <c r="B33" s="360"/>
      <c r="C33" s="360"/>
      <c r="D33" s="360"/>
      <c r="E33" s="360"/>
      <c r="F33" s="360"/>
      <c r="G33" s="47"/>
      <c r="H33" s="49"/>
      <c r="I33" s="49"/>
      <c r="J33" s="49"/>
      <c r="K33" s="49"/>
      <c r="L33" s="48"/>
      <c r="M33" s="197"/>
    </row>
    <row r="34" spans="1:13" ht="12.75">
      <c r="A34" s="196"/>
      <c r="B34" s="366" t="s">
        <v>18</v>
      </c>
      <c r="C34" s="366"/>
      <c r="D34" s="366"/>
      <c r="E34" s="366"/>
      <c r="F34" s="366"/>
      <c r="G34" s="47"/>
      <c r="H34" s="49"/>
      <c r="I34" s="49"/>
      <c r="J34" s="49"/>
      <c r="K34" s="49">
        <f>SUM(K20:K32)</f>
        <v>52.03199999999999</v>
      </c>
      <c r="L34" s="53"/>
      <c r="M34" s="197"/>
    </row>
    <row r="35" spans="1:13" ht="12.75">
      <c r="A35" s="196"/>
      <c r="B35" s="363"/>
      <c r="C35" s="363"/>
      <c r="D35" s="363"/>
      <c r="E35" s="363"/>
      <c r="F35" s="363"/>
      <c r="G35" s="47"/>
      <c r="H35" s="49"/>
      <c r="I35" s="49"/>
      <c r="J35" s="49"/>
      <c r="K35" s="49"/>
      <c r="L35" s="48"/>
      <c r="M35" s="197"/>
    </row>
    <row r="36" spans="1:13" ht="12.75">
      <c r="A36" s="196"/>
      <c r="B36" s="365" t="s">
        <v>19</v>
      </c>
      <c r="C36" s="365"/>
      <c r="D36" s="365"/>
      <c r="E36" s="365"/>
      <c r="F36" s="365"/>
      <c r="G36" s="47"/>
      <c r="H36" s="49"/>
      <c r="I36" s="49"/>
      <c r="J36" s="49"/>
      <c r="K36" s="49"/>
      <c r="L36" s="48"/>
      <c r="M36" s="197"/>
    </row>
    <row r="37" spans="1:13" ht="12.75">
      <c r="A37" s="196"/>
      <c r="B37" s="363" t="s">
        <v>14</v>
      </c>
      <c r="C37" s="363"/>
      <c r="D37" s="363"/>
      <c r="E37" s="363"/>
      <c r="F37" s="363"/>
      <c r="G37" s="47"/>
      <c r="H37" s="49"/>
      <c r="I37" s="49"/>
      <c r="J37" s="49"/>
      <c r="K37" s="49"/>
      <c r="L37" s="48"/>
      <c r="M37" s="197"/>
    </row>
    <row r="38" spans="1:13" ht="12.75">
      <c r="A38" s="196"/>
      <c r="B38" s="363" t="s">
        <v>15</v>
      </c>
      <c r="C38" s="363"/>
      <c r="D38" s="363"/>
      <c r="E38" s="363"/>
      <c r="F38" s="363"/>
      <c r="G38" s="47"/>
      <c r="H38" s="49"/>
      <c r="I38" s="49"/>
      <c r="J38" s="49"/>
      <c r="K38" s="49"/>
      <c r="L38" s="48"/>
      <c r="M38" s="197"/>
    </row>
    <row r="39" spans="1:13" ht="12.75">
      <c r="A39" s="196"/>
      <c r="B39" s="363" t="s">
        <v>20</v>
      </c>
      <c r="C39" s="363"/>
      <c r="D39" s="363"/>
      <c r="E39" s="363"/>
      <c r="F39" s="363"/>
      <c r="G39" s="47">
        <v>4</v>
      </c>
      <c r="H39" s="49">
        <v>0.1</v>
      </c>
      <c r="I39" s="49">
        <v>8</v>
      </c>
      <c r="J39" s="49">
        <f aca="true" t="shared" si="2" ref="J39:J47">G39*H39*I39</f>
        <v>3.2</v>
      </c>
      <c r="K39" s="49">
        <f aca="true" t="shared" si="3" ref="K39:K47">J39*1.2</f>
        <v>3.84</v>
      </c>
      <c r="L39" s="48"/>
      <c r="M39" s="197"/>
    </row>
    <row r="40" spans="1:13" ht="12.75">
      <c r="A40" s="196"/>
      <c r="B40" s="363" t="s">
        <v>21</v>
      </c>
      <c r="C40" s="363"/>
      <c r="D40" s="363"/>
      <c r="E40" s="363"/>
      <c r="F40" s="363"/>
      <c r="G40" s="47">
        <v>1</v>
      </c>
      <c r="H40" s="49">
        <v>0.03</v>
      </c>
      <c r="I40" s="49">
        <v>4</v>
      </c>
      <c r="J40" s="49">
        <f t="shared" si="2"/>
        <v>0.12</v>
      </c>
      <c r="K40" s="49">
        <f t="shared" si="3"/>
        <v>0.144</v>
      </c>
      <c r="L40" s="48"/>
      <c r="M40" s="197"/>
    </row>
    <row r="41" spans="1:13" ht="12.75">
      <c r="A41" s="196"/>
      <c r="B41" s="363" t="s">
        <v>22</v>
      </c>
      <c r="C41" s="363"/>
      <c r="D41" s="363"/>
      <c r="E41" s="363"/>
      <c r="F41" s="363"/>
      <c r="G41" s="47">
        <v>8</v>
      </c>
      <c r="H41" s="49">
        <v>0.05</v>
      </c>
      <c r="I41" s="49">
        <v>8</v>
      </c>
      <c r="J41" s="49">
        <f t="shared" si="2"/>
        <v>3.2</v>
      </c>
      <c r="K41" s="49">
        <f t="shared" si="3"/>
        <v>3.84</v>
      </c>
      <c r="L41" s="48"/>
      <c r="M41" s="197"/>
    </row>
    <row r="42" spans="1:13" ht="12.75">
      <c r="A42" s="196"/>
      <c r="B42" s="363" t="s">
        <v>23</v>
      </c>
      <c r="C42" s="363"/>
      <c r="D42" s="363"/>
      <c r="E42" s="363"/>
      <c r="F42" s="363"/>
      <c r="G42" s="47">
        <v>8</v>
      </c>
      <c r="H42" s="49">
        <v>0.05</v>
      </c>
      <c r="I42" s="49">
        <v>2</v>
      </c>
      <c r="J42" s="49">
        <f t="shared" si="2"/>
        <v>0.8</v>
      </c>
      <c r="K42" s="49">
        <f t="shared" si="3"/>
        <v>0.96</v>
      </c>
      <c r="L42" s="48"/>
      <c r="M42" s="197"/>
    </row>
    <row r="43" spans="1:13" ht="12.75">
      <c r="A43" s="196"/>
      <c r="B43" s="363" t="s">
        <v>24</v>
      </c>
      <c r="C43" s="363"/>
      <c r="D43" s="363"/>
      <c r="E43" s="363"/>
      <c r="F43" s="363"/>
      <c r="G43" s="47">
        <v>4</v>
      </c>
      <c r="H43" s="49">
        <v>0.05</v>
      </c>
      <c r="I43" s="49">
        <v>8</v>
      </c>
      <c r="J43" s="49">
        <f t="shared" si="2"/>
        <v>1.6</v>
      </c>
      <c r="K43" s="49">
        <f t="shared" si="3"/>
        <v>1.92</v>
      </c>
      <c r="L43" s="48"/>
      <c r="M43" s="197"/>
    </row>
    <row r="44" spans="1:13" ht="12.75">
      <c r="A44" s="199"/>
      <c r="B44" s="368" t="s">
        <v>25</v>
      </c>
      <c r="C44" s="368"/>
      <c r="D44" s="368"/>
      <c r="E44" s="368"/>
      <c r="F44" s="368"/>
      <c r="G44" s="200">
        <v>2</v>
      </c>
      <c r="H44" s="201">
        <v>0.03</v>
      </c>
      <c r="I44" s="201">
        <v>8</v>
      </c>
      <c r="J44" s="201">
        <f t="shared" si="2"/>
        <v>0.48</v>
      </c>
      <c r="K44" s="201">
        <f t="shared" si="3"/>
        <v>0.576</v>
      </c>
      <c r="L44" s="202"/>
      <c r="M44" s="203"/>
    </row>
    <row r="45" spans="1:13" ht="12.75">
      <c r="A45" s="204"/>
      <c r="B45" s="367" t="s">
        <v>26</v>
      </c>
      <c r="C45" s="367"/>
      <c r="D45" s="367"/>
      <c r="E45" s="367"/>
      <c r="F45" s="367"/>
      <c r="G45" s="205">
        <v>2</v>
      </c>
      <c r="H45" s="206">
        <v>0.03</v>
      </c>
      <c r="I45" s="206">
        <v>8</v>
      </c>
      <c r="J45" s="206">
        <f t="shared" si="2"/>
        <v>0.48</v>
      </c>
      <c r="K45" s="206">
        <f t="shared" si="3"/>
        <v>0.576</v>
      </c>
      <c r="L45" s="207"/>
      <c r="M45" s="208"/>
    </row>
    <row r="46" spans="1:13" ht="12.75">
      <c r="A46" s="196"/>
      <c r="B46" s="363" t="s">
        <v>27</v>
      </c>
      <c r="C46" s="363"/>
      <c r="D46" s="363"/>
      <c r="E46" s="363"/>
      <c r="F46" s="363"/>
      <c r="G46" s="47">
        <v>3</v>
      </c>
      <c r="H46" s="49">
        <v>0.03</v>
      </c>
      <c r="I46" s="49">
        <v>8</v>
      </c>
      <c r="J46" s="49">
        <f t="shared" si="2"/>
        <v>0.72</v>
      </c>
      <c r="K46" s="49">
        <f t="shared" si="3"/>
        <v>0.864</v>
      </c>
      <c r="L46" s="48"/>
      <c r="M46" s="197"/>
    </row>
    <row r="47" spans="1:13" ht="12.75">
      <c r="A47" s="196"/>
      <c r="B47" s="363" t="s">
        <v>28</v>
      </c>
      <c r="C47" s="363"/>
      <c r="D47" s="363"/>
      <c r="E47" s="363"/>
      <c r="F47" s="363"/>
      <c r="G47" s="47">
        <v>2</v>
      </c>
      <c r="H47" s="49">
        <v>0.02</v>
      </c>
      <c r="I47" s="49">
        <v>4</v>
      </c>
      <c r="J47" s="49">
        <f t="shared" si="2"/>
        <v>0.16</v>
      </c>
      <c r="K47" s="49">
        <f t="shared" si="3"/>
        <v>0.192</v>
      </c>
      <c r="L47" s="48"/>
      <c r="M47" s="197"/>
    </row>
    <row r="48" spans="1:13" ht="12.75">
      <c r="A48" s="196"/>
      <c r="B48" s="366"/>
      <c r="C48" s="366"/>
      <c r="D48" s="366"/>
      <c r="E48" s="366"/>
      <c r="F48" s="366"/>
      <c r="G48" s="47"/>
      <c r="H48" s="49"/>
      <c r="I48" s="49"/>
      <c r="J48" s="49"/>
      <c r="K48" s="49"/>
      <c r="L48" s="48"/>
      <c r="M48" s="197"/>
    </row>
    <row r="49" spans="1:13" ht="12.75">
      <c r="A49" s="196"/>
      <c r="B49" s="366"/>
      <c r="C49" s="366"/>
      <c r="D49" s="366"/>
      <c r="E49" s="366"/>
      <c r="F49" s="366"/>
      <c r="G49" s="47"/>
      <c r="H49" s="49"/>
      <c r="I49" s="49"/>
      <c r="J49" s="49"/>
      <c r="K49" s="49"/>
      <c r="L49" s="48"/>
      <c r="M49" s="197"/>
    </row>
    <row r="50" spans="1:13" ht="12.75">
      <c r="A50" s="196"/>
      <c r="B50" s="366" t="s">
        <v>29</v>
      </c>
      <c r="C50" s="366"/>
      <c r="D50" s="366"/>
      <c r="E50" s="366"/>
      <c r="F50" s="366"/>
      <c r="G50" s="47"/>
      <c r="H50" s="49"/>
      <c r="I50" s="49"/>
      <c r="J50" s="49"/>
      <c r="K50" s="49">
        <f>SUM(K39:K47)</f>
        <v>12.912</v>
      </c>
      <c r="L50" s="53"/>
      <c r="M50" s="197"/>
    </row>
    <row r="51" spans="1:13" ht="12.75">
      <c r="A51" s="196"/>
      <c r="B51" s="366"/>
      <c r="C51" s="366"/>
      <c r="D51" s="366"/>
      <c r="E51" s="366"/>
      <c r="F51" s="366"/>
      <c r="G51" s="47"/>
      <c r="H51" s="49"/>
      <c r="I51" s="49"/>
      <c r="J51" s="49"/>
      <c r="K51" s="49"/>
      <c r="L51" s="48"/>
      <c r="M51" s="197"/>
    </row>
    <row r="52" spans="1:13" ht="12.75">
      <c r="A52" s="196"/>
      <c r="B52" s="365" t="s">
        <v>30</v>
      </c>
      <c r="C52" s="365"/>
      <c r="D52" s="365"/>
      <c r="E52" s="365"/>
      <c r="F52" s="365"/>
      <c r="G52" s="47"/>
      <c r="H52" s="49"/>
      <c r="I52" s="49"/>
      <c r="J52" s="49"/>
      <c r="K52" s="49"/>
      <c r="L52" s="48"/>
      <c r="M52" s="197"/>
    </row>
    <row r="53" spans="1:13" ht="12.75">
      <c r="A53" s="196"/>
      <c r="B53" s="363" t="s">
        <v>31</v>
      </c>
      <c r="C53" s="363"/>
      <c r="D53" s="363"/>
      <c r="E53" s="363"/>
      <c r="F53" s="363"/>
      <c r="G53" s="47">
        <v>1</v>
      </c>
      <c r="H53" s="49">
        <v>0.25</v>
      </c>
      <c r="I53" s="49">
        <v>26</v>
      </c>
      <c r="J53" s="49">
        <f>G53*H53*I53</f>
        <v>6.5</v>
      </c>
      <c r="K53" s="49">
        <f>J53*1</f>
        <v>6.5</v>
      </c>
      <c r="L53" s="48"/>
      <c r="M53" s="197"/>
    </row>
    <row r="54" spans="1:13" ht="12.75">
      <c r="A54" s="196"/>
      <c r="B54" s="363"/>
      <c r="C54" s="363"/>
      <c r="D54" s="363"/>
      <c r="E54" s="363"/>
      <c r="F54" s="363"/>
      <c r="G54" s="47"/>
      <c r="H54" s="49"/>
      <c r="I54" s="49"/>
      <c r="J54" s="49"/>
      <c r="K54" s="49"/>
      <c r="L54" s="48"/>
      <c r="M54" s="197"/>
    </row>
    <row r="55" spans="1:13" ht="12.75">
      <c r="A55" s="196"/>
      <c r="B55" s="363" t="s">
        <v>32</v>
      </c>
      <c r="C55" s="363"/>
      <c r="D55" s="363"/>
      <c r="E55" s="363"/>
      <c r="F55" s="363"/>
      <c r="G55" s="47"/>
      <c r="H55" s="49"/>
      <c r="I55" s="49"/>
      <c r="J55" s="49"/>
      <c r="K55" s="49"/>
      <c r="L55" s="48"/>
      <c r="M55" s="197"/>
    </row>
    <row r="56" spans="1:13" ht="12.75">
      <c r="A56" s="196"/>
      <c r="B56" s="363" t="s">
        <v>33</v>
      </c>
      <c r="C56" s="363"/>
      <c r="D56" s="363"/>
      <c r="E56" s="363"/>
      <c r="F56" s="363"/>
      <c r="G56" s="47"/>
      <c r="H56" s="49"/>
      <c r="I56" s="49"/>
      <c r="J56" s="49"/>
      <c r="K56" s="49"/>
      <c r="L56" s="48"/>
      <c r="M56" s="197"/>
    </row>
    <row r="57" spans="1:13" ht="12.75">
      <c r="A57" s="196"/>
      <c r="B57" s="366" t="s">
        <v>34</v>
      </c>
      <c r="C57" s="366"/>
      <c r="D57" s="366"/>
      <c r="E57" s="366"/>
      <c r="F57" s="366"/>
      <c r="G57" s="48"/>
      <c r="H57" s="49"/>
      <c r="I57" s="49"/>
      <c r="J57" s="49"/>
      <c r="K57" s="49">
        <f>K53</f>
        <v>6.5</v>
      </c>
      <c r="L57" s="53"/>
      <c r="M57" s="197"/>
    </row>
    <row r="58" spans="1:13" ht="12.75">
      <c r="A58" s="196"/>
      <c r="B58" s="366"/>
      <c r="C58" s="366"/>
      <c r="D58" s="366"/>
      <c r="E58" s="366"/>
      <c r="F58" s="366"/>
      <c r="G58" s="47"/>
      <c r="H58" s="49"/>
      <c r="I58" s="49"/>
      <c r="J58" s="49"/>
      <c r="K58" s="49"/>
      <c r="L58" s="49"/>
      <c r="M58" s="197"/>
    </row>
    <row r="59" spans="1:13" ht="12.75">
      <c r="A59" s="196"/>
      <c r="B59" s="366"/>
      <c r="C59" s="366"/>
      <c r="D59" s="366"/>
      <c r="E59" s="366"/>
      <c r="F59" s="366"/>
      <c r="G59" s="47"/>
      <c r="H59" s="49"/>
      <c r="I59" s="49"/>
      <c r="J59" s="49"/>
      <c r="K59" s="49"/>
      <c r="L59" s="49"/>
      <c r="M59" s="197"/>
    </row>
    <row r="60" spans="1:13" ht="12.75">
      <c r="A60" s="196"/>
      <c r="B60" s="366" t="s">
        <v>35</v>
      </c>
      <c r="C60" s="366"/>
      <c r="D60" s="366"/>
      <c r="E60" s="366"/>
      <c r="F60" s="366"/>
      <c r="G60" s="47"/>
      <c r="H60" s="49"/>
      <c r="I60" s="49"/>
      <c r="J60" s="49"/>
      <c r="K60" s="49">
        <f>K34+K50+K57</f>
        <v>71.44399999999999</v>
      </c>
      <c r="L60" s="53"/>
      <c r="M60" s="197"/>
    </row>
    <row r="61" spans="1:13" ht="12.75">
      <c r="A61" s="196"/>
      <c r="B61" s="363"/>
      <c r="C61" s="363"/>
      <c r="D61" s="363"/>
      <c r="E61" s="363"/>
      <c r="F61" s="363"/>
      <c r="G61" s="47"/>
      <c r="H61" s="49"/>
      <c r="I61" s="49"/>
      <c r="J61" s="53"/>
      <c r="K61" s="49"/>
      <c r="L61" s="48"/>
      <c r="M61" s="197"/>
    </row>
    <row r="62" spans="1:13" ht="12.75">
      <c r="A62" s="196"/>
      <c r="B62" s="364" t="s">
        <v>36</v>
      </c>
      <c r="C62" s="364"/>
      <c r="D62" s="364"/>
      <c r="E62" s="364"/>
      <c r="F62" s="364"/>
      <c r="G62" s="47"/>
      <c r="H62" s="49"/>
      <c r="I62" s="49"/>
      <c r="J62" s="49"/>
      <c r="K62" s="49"/>
      <c r="L62" s="48"/>
      <c r="M62" s="197"/>
    </row>
    <row r="63" spans="1:13" ht="12.75">
      <c r="A63" s="196"/>
      <c r="B63" s="363"/>
      <c r="C63" s="363"/>
      <c r="D63" s="363"/>
      <c r="E63" s="363"/>
      <c r="F63" s="363"/>
      <c r="G63" s="47"/>
      <c r="H63" s="49"/>
      <c r="I63" s="49"/>
      <c r="J63" s="49"/>
      <c r="K63" s="49"/>
      <c r="L63" s="48"/>
      <c r="M63" s="197"/>
    </row>
    <row r="64" spans="1:13" ht="12.75">
      <c r="A64" s="196"/>
      <c r="B64" s="363" t="s">
        <v>37</v>
      </c>
      <c r="C64" s="363"/>
      <c r="D64" s="363"/>
      <c r="E64" s="363"/>
      <c r="F64" s="363"/>
      <c r="G64" s="47"/>
      <c r="H64" s="49"/>
      <c r="I64" s="49"/>
      <c r="J64" s="49"/>
      <c r="K64" s="49"/>
      <c r="L64" s="48"/>
      <c r="M64" s="197"/>
    </row>
    <row r="65" spans="1:13" ht="12.75">
      <c r="A65" s="196"/>
      <c r="B65" s="363" t="s">
        <v>38</v>
      </c>
      <c r="C65" s="363"/>
      <c r="D65" s="363"/>
      <c r="E65" s="363"/>
      <c r="F65" s="363"/>
      <c r="G65" s="47">
        <v>120</v>
      </c>
      <c r="H65" s="49">
        <v>1</v>
      </c>
      <c r="I65" s="54">
        <v>0.004</v>
      </c>
      <c r="J65" s="49">
        <f>G65*H65*I65</f>
        <v>0.48</v>
      </c>
      <c r="K65" s="49">
        <f>J65*1.2</f>
        <v>0.576</v>
      </c>
      <c r="L65" s="48"/>
      <c r="M65" s="197"/>
    </row>
    <row r="66" spans="1:13" ht="12.75">
      <c r="A66" s="196"/>
      <c r="B66" s="363" t="s">
        <v>39</v>
      </c>
      <c r="C66" s="363"/>
      <c r="D66" s="363"/>
      <c r="E66" s="363"/>
      <c r="F66" s="363"/>
      <c r="G66" s="47">
        <v>1</v>
      </c>
      <c r="H66" s="49">
        <v>0.03</v>
      </c>
      <c r="I66" s="49">
        <v>4</v>
      </c>
      <c r="J66" s="49">
        <f>G66*H66*I66</f>
        <v>0.12</v>
      </c>
      <c r="K66" s="49">
        <f>J66*1.2</f>
        <v>0.144</v>
      </c>
      <c r="L66" s="48"/>
      <c r="M66" s="197"/>
    </row>
    <row r="67" spans="1:13" ht="12.75">
      <c r="A67" s="196"/>
      <c r="B67" s="363"/>
      <c r="C67" s="363"/>
      <c r="D67" s="363"/>
      <c r="E67" s="363"/>
      <c r="F67" s="363"/>
      <c r="G67" s="47"/>
      <c r="H67" s="49"/>
      <c r="I67" s="49"/>
      <c r="J67" s="49"/>
      <c r="K67" s="49"/>
      <c r="L67" s="48"/>
      <c r="M67" s="197"/>
    </row>
    <row r="68" spans="1:13" ht="12.75">
      <c r="A68" s="196"/>
      <c r="B68" s="360" t="s">
        <v>40</v>
      </c>
      <c r="C68" s="360"/>
      <c r="D68" s="360"/>
      <c r="E68" s="360"/>
      <c r="F68" s="360"/>
      <c r="G68" s="47"/>
      <c r="H68" s="49"/>
      <c r="I68" s="49"/>
      <c r="J68" s="49"/>
      <c r="K68" s="49">
        <f>K65+K66</f>
        <v>0.72</v>
      </c>
      <c r="L68" s="55"/>
      <c r="M68" s="197"/>
    </row>
    <row r="69" spans="1:13" ht="12.75">
      <c r="A69" s="196"/>
      <c r="B69" s="360"/>
      <c r="C69" s="360"/>
      <c r="D69" s="360"/>
      <c r="E69" s="360"/>
      <c r="F69" s="360"/>
      <c r="G69" s="47"/>
      <c r="H69" s="49"/>
      <c r="I69" s="49"/>
      <c r="J69" s="49"/>
      <c r="K69" s="49"/>
      <c r="L69" s="48"/>
      <c r="M69" s="197"/>
    </row>
    <row r="70" spans="1:13" ht="12.75">
      <c r="A70" s="196"/>
      <c r="B70" s="360"/>
      <c r="C70" s="360"/>
      <c r="D70" s="360"/>
      <c r="E70" s="360"/>
      <c r="F70" s="360"/>
      <c r="G70" s="47"/>
      <c r="H70" s="49"/>
      <c r="I70" s="49"/>
      <c r="J70" s="49"/>
      <c r="K70" s="49"/>
      <c r="L70" s="48"/>
      <c r="M70" s="197"/>
    </row>
    <row r="71" spans="1:13" ht="12.75">
      <c r="A71" s="196"/>
      <c r="B71" s="360" t="s">
        <v>35</v>
      </c>
      <c r="C71" s="360"/>
      <c r="D71" s="360"/>
      <c r="E71" s="360"/>
      <c r="F71" s="360"/>
      <c r="G71" s="47"/>
      <c r="H71" s="49"/>
      <c r="I71" s="49"/>
      <c r="J71" s="49"/>
      <c r="K71" s="49">
        <f>K60+K68</f>
        <v>72.16399999999999</v>
      </c>
      <c r="L71" s="53"/>
      <c r="M71" s="209"/>
    </row>
    <row r="72" spans="1:13" ht="12.75">
      <c r="A72" s="196"/>
      <c r="B72" s="360"/>
      <c r="C72" s="360"/>
      <c r="D72" s="360"/>
      <c r="E72" s="360"/>
      <c r="F72" s="360"/>
      <c r="G72" s="47"/>
      <c r="H72" s="49"/>
      <c r="I72" s="49"/>
      <c r="J72" s="49"/>
      <c r="K72" s="49"/>
      <c r="L72" s="48"/>
      <c r="M72" s="197"/>
    </row>
    <row r="73" spans="1:13" ht="12.75">
      <c r="A73" s="196"/>
      <c r="B73" s="360"/>
      <c r="C73" s="360"/>
      <c r="D73" s="360"/>
      <c r="E73" s="360"/>
      <c r="F73" s="360"/>
      <c r="G73" s="47"/>
      <c r="H73" s="49"/>
      <c r="I73" s="49"/>
      <c r="J73" s="49"/>
      <c r="K73" s="49"/>
      <c r="L73" s="48"/>
      <c r="M73" s="197"/>
    </row>
    <row r="74" spans="1:13" ht="12.75">
      <c r="A74" s="196"/>
      <c r="B74" s="360"/>
      <c r="C74" s="360"/>
      <c r="D74" s="360"/>
      <c r="E74" s="360"/>
      <c r="F74" s="360"/>
      <c r="G74" s="47"/>
      <c r="H74" s="49"/>
      <c r="I74" s="49"/>
      <c r="J74" s="49"/>
      <c r="K74" s="49"/>
      <c r="L74" s="48"/>
      <c r="M74" s="197"/>
    </row>
    <row r="75" spans="1:13" ht="12.75">
      <c r="A75" s="196"/>
      <c r="B75" s="361" t="s">
        <v>41</v>
      </c>
      <c r="C75" s="361"/>
      <c r="D75" s="360" t="s">
        <v>194</v>
      </c>
      <c r="E75" s="360"/>
      <c r="F75" s="360"/>
      <c r="G75" s="47"/>
      <c r="H75" s="56">
        <v>91.66</v>
      </c>
      <c r="I75" s="49" t="s">
        <v>42</v>
      </c>
      <c r="J75" s="49"/>
      <c r="K75" s="49"/>
      <c r="L75" s="48"/>
      <c r="M75" s="197"/>
    </row>
    <row r="76" spans="1:13" ht="12.75">
      <c r="A76" s="196"/>
      <c r="B76" s="360"/>
      <c r="C76" s="360"/>
      <c r="D76" s="360"/>
      <c r="E76" s="360"/>
      <c r="F76" s="360"/>
      <c r="G76" s="47"/>
      <c r="H76" s="49"/>
      <c r="I76" s="49"/>
      <c r="J76" s="49"/>
      <c r="K76" s="49"/>
      <c r="L76" s="48"/>
      <c r="M76" s="197"/>
    </row>
    <row r="77" spans="1:13" ht="12.75">
      <c r="A77" s="196"/>
      <c r="B77" s="360"/>
      <c r="C77" s="360"/>
      <c r="D77" s="360"/>
      <c r="E77" s="360"/>
      <c r="F77" s="360"/>
      <c r="G77" s="47"/>
      <c r="H77" s="49"/>
      <c r="I77" s="49"/>
      <c r="J77" s="49"/>
      <c r="K77" s="49"/>
      <c r="L77" s="48"/>
      <c r="M77" s="197"/>
    </row>
    <row r="78" spans="1:13" ht="12.75">
      <c r="A78" s="196"/>
      <c r="B78" s="360"/>
      <c r="C78" s="360"/>
      <c r="D78" s="360"/>
      <c r="E78" s="360"/>
      <c r="F78" s="360"/>
      <c r="G78" s="47"/>
      <c r="H78" s="49"/>
      <c r="I78" s="49"/>
      <c r="J78" s="49"/>
      <c r="K78" s="49"/>
      <c r="L78" s="48"/>
      <c r="M78" s="197"/>
    </row>
    <row r="79" spans="1:13" ht="12.75">
      <c r="A79" s="196"/>
      <c r="B79" s="360"/>
      <c r="C79" s="360"/>
      <c r="D79" s="360"/>
      <c r="E79" s="360"/>
      <c r="F79" s="360"/>
      <c r="G79" s="47"/>
      <c r="H79" s="49"/>
      <c r="I79" s="49"/>
      <c r="J79" s="49"/>
      <c r="K79" s="49"/>
      <c r="L79" s="48"/>
      <c r="M79" s="197"/>
    </row>
    <row r="80" spans="1:13" s="26" customFormat="1" ht="12.75">
      <c r="A80" s="199"/>
      <c r="B80" s="362"/>
      <c r="C80" s="362"/>
      <c r="D80" s="362"/>
      <c r="E80" s="362"/>
      <c r="F80" s="362"/>
      <c r="G80" s="200"/>
      <c r="H80" s="201"/>
      <c r="I80" s="201"/>
      <c r="J80" s="201"/>
      <c r="K80" s="201"/>
      <c r="L80" s="202"/>
      <c r="M80" s="203"/>
    </row>
    <row r="81" spans="1:31" s="26" customFormat="1" ht="12.75">
      <c r="A81" s="204"/>
      <c r="B81" s="358" t="s">
        <v>43</v>
      </c>
      <c r="C81" s="358"/>
      <c r="D81" s="358"/>
      <c r="E81" s="358"/>
      <c r="F81" s="358"/>
      <c r="G81" s="358"/>
      <c r="H81" s="358"/>
      <c r="I81" s="358"/>
      <c r="J81" s="237"/>
      <c r="K81" s="237"/>
      <c r="L81" s="237"/>
      <c r="M81" s="239"/>
      <c r="N81" s="7"/>
      <c r="O81" s="7"/>
      <c r="P81" s="7"/>
      <c r="Q81" s="2"/>
      <c r="R81" s="3"/>
      <c r="S81" s="3"/>
      <c r="T81" s="2"/>
      <c r="U81" s="2"/>
      <c r="V81" s="5"/>
      <c r="W81" s="2"/>
      <c r="X81" s="2"/>
      <c r="Y81" s="2"/>
      <c r="Z81" s="2"/>
      <c r="AA81" s="5"/>
      <c r="AB81" s="2"/>
      <c r="AC81" s="7"/>
      <c r="AD81" s="1"/>
      <c r="AE81" s="7"/>
    </row>
    <row r="82" spans="1:31" s="26" customFormat="1" ht="12.75">
      <c r="A82" s="196"/>
      <c r="B82" s="359"/>
      <c r="C82" s="359"/>
      <c r="D82" s="359"/>
      <c r="E82" s="359"/>
      <c r="F82" s="359"/>
      <c r="G82" s="57"/>
      <c r="H82" s="57"/>
      <c r="I82" s="57"/>
      <c r="J82" s="57"/>
      <c r="K82" s="57"/>
      <c r="L82" s="57"/>
      <c r="M82" s="210"/>
      <c r="N82" s="7"/>
      <c r="O82" s="7"/>
      <c r="P82" s="7"/>
      <c r="Q82" s="2"/>
      <c r="R82" s="3"/>
      <c r="S82" s="3"/>
      <c r="T82" s="2"/>
      <c r="U82" s="2"/>
      <c r="V82" s="5"/>
      <c r="W82" s="2"/>
      <c r="X82" s="2"/>
      <c r="Y82" s="2"/>
      <c r="Z82" s="2"/>
      <c r="AA82" s="5"/>
      <c r="AB82" s="2"/>
      <c r="AC82" s="7"/>
      <c r="AD82" s="1"/>
      <c r="AE82" s="7"/>
    </row>
    <row r="83" spans="1:31" s="26" customFormat="1" ht="12.75">
      <c r="A83" s="196"/>
      <c r="B83" s="318" t="s">
        <v>44</v>
      </c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9"/>
      <c r="N83" s="1"/>
      <c r="O83" s="11"/>
      <c r="P83" s="11"/>
      <c r="Q83" s="11"/>
      <c r="R83" s="13"/>
      <c r="S83" s="10"/>
      <c r="T83" s="13"/>
      <c r="U83" s="13"/>
      <c r="V83" s="13"/>
      <c r="W83" s="13"/>
      <c r="X83" s="13"/>
      <c r="Y83" s="13"/>
      <c r="Z83" s="11"/>
      <c r="AA83" s="1"/>
      <c r="AB83" s="11"/>
      <c r="AC83" s="11"/>
      <c r="AD83" s="11"/>
      <c r="AE83" s="11"/>
    </row>
    <row r="84" spans="1:31" s="26" customFormat="1" ht="12.75">
      <c r="A84" s="196"/>
      <c r="B84" s="318" t="s">
        <v>195</v>
      </c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9"/>
      <c r="N84" s="1"/>
      <c r="O84" s="11"/>
      <c r="P84" s="11"/>
      <c r="Q84" s="11"/>
      <c r="R84" s="13"/>
      <c r="S84" s="10"/>
      <c r="T84" s="13"/>
      <c r="U84" s="13"/>
      <c r="V84" s="13"/>
      <c r="W84" s="13"/>
      <c r="X84" s="13"/>
      <c r="Y84" s="13"/>
      <c r="Z84" s="11"/>
      <c r="AA84" s="1"/>
      <c r="AB84" s="11"/>
      <c r="AC84" s="11"/>
      <c r="AD84" s="11"/>
      <c r="AE84" s="11"/>
    </row>
    <row r="85" spans="1:31" s="26" customFormat="1" ht="12.75">
      <c r="A85" s="196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9"/>
      <c r="N85" s="1"/>
      <c r="O85" s="11"/>
      <c r="P85" s="11"/>
      <c r="Q85" s="11"/>
      <c r="R85" s="13"/>
      <c r="S85" s="10"/>
      <c r="T85" s="13"/>
      <c r="U85" s="13"/>
      <c r="V85" s="13"/>
      <c r="W85" s="13"/>
      <c r="X85" s="13"/>
      <c r="Y85" s="13"/>
      <c r="Z85" s="11"/>
      <c r="AA85" s="1"/>
      <c r="AB85" s="11"/>
      <c r="AC85" s="11"/>
      <c r="AD85" s="11"/>
      <c r="AE85" s="11"/>
    </row>
    <row r="86" spans="1:31" s="26" customFormat="1" ht="12.75">
      <c r="A86" s="196"/>
      <c r="B86" s="318" t="s">
        <v>45</v>
      </c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9"/>
      <c r="N86" s="1"/>
      <c r="O86" s="11"/>
      <c r="P86" s="11"/>
      <c r="Q86" s="11"/>
      <c r="R86" s="13"/>
      <c r="S86" s="10"/>
      <c r="T86" s="13"/>
      <c r="U86" s="13"/>
      <c r="V86" s="13"/>
      <c r="W86" s="13"/>
      <c r="X86" s="13"/>
      <c r="Y86" s="13"/>
      <c r="Z86" s="11"/>
      <c r="AA86" s="1"/>
      <c r="AB86" s="11"/>
      <c r="AC86" s="11"/>
      <c r="AD86" s="11"/>
      <c r="AE86" s="11"/>
    </row>
    <row r="87" spans="1:31" s="26" customFormat="1" ht="12.75">
      <c r="A87" s="196"/>
      <c r="B87" s="318" t="s">
        <v>46</v>
      </c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9"/>
      <c r="N87" s="1"/>
      <c r="O87" s="11"/>
      <c r="P87" s="11"/>
      <c r="Q87" s="11"/>
      <c r="R87" s="13"/>
      <c r="S87" s="10"/>
      <c r="T87" s="13"/>
      <c r="U87" s="13"/>
      <c r="V87" s="13"/>
      <c r="W87" s="13"/>
      <c r="X87" s="13"/>
      <c r="Y87" s="13"/>
      <c r="Z87" s="11"/>
      <c r="AA87" s="1"/>
      <c r="AB87" s="11"/>
      <c r="AC87" s="11"/>
      <c r="AD87" s="11"/>
      <c r="AE87" s="11"/>
    </row>
    <row r="88" spans="1:31" s="26" customFormat="1" ht="12.75">
      <c r="A88" s="196"/>
      <c r="B88" s="326" t="s">
        <v>47</v>
      </c>
      <c r="C88" s="326"/>
      <c r="D88" s="326"/>
      <c r="E88" s="326"/>
      <c r="F88" s="326"/>
      <c r="G88" s="60"/>
      <c r="H88" s="60"/>
      <c r="I88" s="61">
        <v>12</v>
      </c>
      <c r="J88" s="60"/>
      <c r="K88" s="60"/>
      <c r="L88" s="60"/>
      <c r="M88" s="211"/>
      <c r="N88" s="14"/>
      <c r="O88" s="14"/>
      <c r="P88" s="11"/>
      <c r="Q88" s="11"/>
      <c r="R88" s="13"/>
      <c r="S88" s="13"/>
      <c r="T88" s="10"/>
      <c r="U88" s="13"/>
      <c r="V88" s="13"/>
      <c r="W88" s="6"/>
      <c r="X88" s="18"/>
      <c r="Y88" s="19"/>
      <c r="Z88" s="11"/>
      <c r="AA88" s="14"/>
      <c r="AB88" s="14"/>
      <c r="AC88" s="1"/>
      <c r="AD88" s="14"/>
      <c r="AE88" s="14"/>
    </row>
    <row r="89" spans="1:31" s="26" customFormat="1" ht="12.75">
      <c r="A89" s="196"/>
      <c r="B89" s="326" t="s">
        <v>48</v>
      </c>
      <c r="C89" s="326"/>
      <c r="D89" s="326"/>
      <c r="E89" s="326"/>
      <c r="F89" s="326"/>
      <c r="G89" s="60"/>
      <c r="H89" s="60"/>
      <c r="I89" s="61">
        <v>19.2</v>
      </c>
      <c r="J89" s="60"/>
      <c r="K89" s="60"/>
      <c r="L89" s="60"/>
      <c r="M89" s="211"/>
      <c r="N89" s="14"/>
      <c r="O89" s="14"/>
      <c r="P89" s="11"/>
      <c r="Q89" s="11"/>
      <c r="R89" s="13"/>
      <c r="S89" s="13"/>
      <c r="T89" s="10"/>
      <c r="U89" s="13"/>
      <c r="V89" s="13"/>
      <c r="W89" s="6"/>
      <c r="X89" s="16"/>
      <c r="Y89" s="16"/>
      <c r="Z89" s="11"/>
      <c r="AA89" s="11"/>
      <c r="AB89" s="11"/>
      <c r="AC89" s="1"/>
      <c r="AD89" s="11"/>
      <c r="AE89" s="11"/>
    </row>
    <row r="90" spans="1:31" s="26" customFormat="1" ht="12.75">
      <c r="A90" s="196"/>
      <c r="B90" s="326" t="s">
        <v>49</v>
      </c>
      <c r="C90" s="326"/>
      <c r="D90" s="326"/>
      <c r="E90" s="326"/>
      <c r="F90" s="326"/>
      <c r="G90" s="60"/>
      <c r="H90" s="60"/>
      <c r="I90" s="61">
        <v>30</v>
      </c>
      <c r="J90" s="61"/>
      <c r="K90" s="61"/>
      <c r="L90" s="60"/>
      <c r="M90" s="211"/>
      <c r="N90" s="1"/>
      <c r="O90" s="11"/>
      <c r="P90" s="11"/>
      <c r="Q90" s="11"/>
      <c r="R90" s="13"/>
      <c r="S90" s="13"/>
      <c r="T90" s="10"/>
      <c r="U90" s="13"/>
      <c r="V90" s="13"/>
      <c r="W90" s="6"/>
      <c r="X90" s="18"/>
      <c r="Y90" s="16"/>
      <c r="Z90" s="11"/>
      <c r="AA90" s="11"/>
      <c r="AB90" s="11"/>
      <c r="AC90" s="11"/>
      <c r="AD90" s="11"/>
      <c r="AE90" s="11"/>
    </row>
    <row r="91" spans="1:31" s="26" customFormat="1" ht="12.75">
      <c r="A91" s="196"/>
      <c r="B91" s="326" t="s">
        <v>50</v>
      </c>
      <c r="C91" s="326"/>
      <c r="D91" s="326"/>
      <c r="E91" s="326"/>
      <c r="F91" s="326"/>
      <c r="G91" s="60"/>
      <c r="H91" s="62"/>
      <c r="I91" s="61">
        <v>26</v>
      </c>
      <c r="J91" s="60"/>
      <c r="K91" s="60"/>
      <c r="L91" s="60"/>
      <c r="M91" s="211"/>
      <c r="N91" s="17"/>
      <c r="O91" s="17"/>
      <c r="P91" s="11"/>
      <c r="Q91" s="11"/>
      <c r="R91" s="13"/>
      <c r="S91" s="13"/>
      <c r="T91" s="20"/>
      <c r="U91" s="13"/>
      <c r="V91" s="13"/>
      <c r="W91" s="6"/>
      <c r="X91" s="18"/>
      <c r="Y91" s="16"/>
      <c r="Z91" s="11"/>
      <c r="AA91" s="11"/>
      <c r="AB91" s="11"/>
      <c r="AC91" s="11"/>
      <c r="AD91" s="11"/>
      <c r="AE91" s="11"/>
    </row>
    <row r="92" spans="1:31" s="26" customFormat="1" ht="12.75">
      <c r="A92" s="196"/>
      <c r="B92" s="62"/>
      <c r="C92" s="63"/>
      <c r="D92" s="62"/>
      <c r="E92" s="60"/>
      <c r="F92" s="60"/>
      <c r="G92" s="60"/>
      <c r="H92" s="62" t="s">
        <v>35</v>
      </c>
      <c r="I92" s="64">
        <v>87.2</v>
      </c>
      <c r="J92" s="60"/>
      <c r="K92" s="60"/>
      <c r="L92" s="60"/>
      <c r="M92" s="211"/>
      <c r="N92" s="17"/>
      <c r="O92" s="17"/>
      <c r="P92" s="11"/>
      <c r="Q92" s="11"/>
      <c r="R92" s="13"/>
      <c r="S92" s="13"/>
      <c r="T92" s="20"/>
      <c r="U92" s="13"/>
      <c r="V92" s="13"/>
      <c r="W92" s="10"/>
      <c r="X92" s="18"/>
      <c r="Y92" s="16"/>
      <c r="Z92" s="10"/>
      <c r="AA92" s="11"/>
      <c r="AB92" s="1"/>
      <c r="AC92" s="17"/>
      <c r="AD92" s="11"/>
      <c r="AE92" s="11"/>
    </row>
    <row r="93" spans="1:31" s="26" customFormat="1" ht="12.75">
      <c r="A93" s="196"/>
      <c r="B93" s="59"/>
      <c r="C93" s="63"/>
      <c r="D93" s="62"/>
      <c r="E93" s="60"/>
      <c r="F93" s="60"/>
      <c r="G93" s="60"/>
      <c r="H93" s="60"/>
      <c r="I93" s="60"/>
      <c r="J93" s="60"/>
      <c r="K93" s="60"/>
      <c r="L93" s="65"/>
      <c r="M93" s="213"/>
      <c r="N93" s="22"/>
      <c r="O93" s="22"/>
      <c r="P93" s="22"/>
      <c r="Q93" s="22"/>
      <c r="R93" s="22"/>
      <c r="S93" s="22"/>
      <c r="T93" s="13"/>
      <c r="U93" s="22"/>
      <c r="V93" s="22"/>
      <c r="W93" s="15"/>
      <c r="X93" s="30"/>
      <c r="Y93" s="22"/>
      <c r="Z93" s="22"/>
      <c r="AA93" s="14"/>
      <c r="AB93" s="14"/>
      <c r="AC93" s="22"/>
      <c r="AD93" s="14"/>
      <c r="AE93" s="22"/>
    </row>
    <row r="94" spans="1:13" s="26" customFormat="1" ht="12.75">
      <c r="A94" s="196"/>
      <c r="B94" s="62" t="s">
        <v>196</v>
      </c>
      <c r="C94" s="63"/>
      <c r="D94" s="59"/>
      <c r="E94" s="66"/>
      <c r="F94" s="60"/>
      <c r="G94" s="60"/>
      <c r="H94" s="60"/>
      <c r="I94" s="61"/>
      <c r="J94" s="60"/>
      <c r="K94" s="49"/>
      <c r="L94" s="48"/>
      <c r="M94" s="197"/>
    </row>
    <row r="95" spans="1:31" s="26" customFormat="1" ht="12.75">
      <c r="A95" s="196"/>
      <c r="B95" s="67"/>
      <c r="C95" s="68"/>
      <c r="D95" s="62"/>
      <c r="E95" s="63"/>
      <c r="F95" s="63"/>
      <c r="G95" s="63"/>
      <c r="H95" s="63"/>
      <c r="I95" s="63"/>
      <c r="J95" s="63"/>
      <c r="K95" s="63"/>
      <c r="L95" s="63"/>
      <c r="M95" s="214"/>
      <c r="N95" s="7"/>
      <c r="O95" s="7"/>
      <c r="P95" s="7"/>
      <c r="Q95" s="2"/>
      <c r="R95" s="3"/>
      <c r="S95" s="3"/>
      <c r="T95" s="13"/>
      <c r="U95" s="2"/>
      <c r="V95" s="2"/>
      <c r="W95" s="15"/>
      <c r="X95" s="30"/>
      <c r="Y95" s="2"/>
      <c r="Z95" s="2"/>
      <c r="AA95" s="14"/>
      <c r="AB95" s="14"/>
      <c r="AC95" s="7"/>
      <c r="AD95" s="14"/>
      <c r="AE95" s="7"/>
    </row>
    <row r="96" spans="1:13" s="26" customFormat="1" ht="12.75">
      <c r="A96" s="196"/>
      <c r="B96" s="48" t="s">
        <v>197</v>
      </c>
      <c r="C96" s="48"/>
      <c r="D96" s="48"/>
      <c r="E96" s="48"/>
      <c r="F96" s="48"/>
      <c r="G96" s="47"/>
      <c r="H96" s="49"/>
      <c r="I96" s="49"/>
      <c r="J96" s="49"/>
      <c r="K96" s="49"/>
      <c r="L96" s="48"/>
      <c r="M96" s="197"/>
    </row>
    <row r="97" spans="1:31" s="26" customFormat="1" ht="12.75">
      <c r="A97" s="196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9"/>
      <c r="N97" s="1"/>
      <c r="O97" s="11"/>
      <c r="P97" s="11"/>
      <c r="Q97" s="11"/>
      <c r="R97" s="13"/>
      <c r="S97" s="10"/>
      <c r="T97" s="13"/>
      <c r="U97" s="13"/>
      <c r="V97" s="13"/>
      <c r="W97" s="13"/>
      <c r="X97" s="13"/>
      <c r="Y97" s="13"/>
      <c r="Z97" s="11"/>
      <c r="AA97" s="1"/>
      <c r="AB97" s="11"/>
      <c r="AC97" s="11"/>
      <c r="AD97" s="11"/>
      <c r="AE97" s="11"/>
    </row>
    <row r="98" spans="1:31" s="26" customFormat="1" ht="12.75">
      <c r="A98" s="196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9"/>
      <c r="N98" s="1"/>
      <c r="O98" s="11"/>
      <c r="P98" s="11"/>
      <c r="Q98" s="11"/>
      <c r="R98" s="13"/>
      <c r="S98" s="10"/>
      <c r="T98" s="13"/>
      <c r="U98" s="13"/>
      <c r="V98" s="13"/>
      <c r="W98" s="13"/>
      <c r="X98" s="13"/>
      <c r="Y98" s="13"/>
      <c r="Z98" s="11"/>
      <c r="AA98" s="1"/>
      <c r="AB98" s="11"/>
      <c r="AC98" s="11"/>
      <c r="AD98" s="11"/>
      <c r="AE98" s="11"/>
    </row>
    <row r="99" spans="1:31" s="26" customFormat="1" ht="12.75">
      <c r="A99" s="196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9"/>
      <c r="N99" s="1"/>
      <c r="O99" s="11"/>
      <c r="P99" s="11"/>
      <c r="Q99" s="11"/>
      <c r="R99" s="13"/>
      <c r="S99" s="10"/>
      <c r="T99" s="13"/>
      <c r="U99" s="13"/>
      <c r="V99" s="13"/>
      <c r="W99" s="13"/>
      <c r="X99" s="13"/>
      <c r="Y99" s="13"/>
      <c r="Z99" s="11"/>
      <c r="AA99" s="1"/>
      <c r="AB99" s="11"/>
      <c r="AC99" s="11"/>
      <c r="AD99" s="11"/>
      <c r="AE99" s="11"/>
    </row>
    <row r="100" spans="1:31" s="26" customFormat="1" ht="12.75">
      <c r="A100" s="196"/>
      <c r="B100" s="333" t="s">
        <v>51</v>
      </c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4"/>
      <c r="N100" s="1"/>
      <c r="O100" s="11"/>
      <c r="P100" s="11"/>
      <c r="Q100" s="11"/>
      <c r="R100" s="13"/>
      <c r="S100" s="10"/>
      <c r="T100" s="13"/>
      <c r="U100" s="13"/>
      <c r="V100" s="13"/>
      <c r="W100" s="13"/>
      <c r="X100" s="13"/>
      <c r="Y100" s="13"/>
      <c r="Z100" s="11"/>
      <c r="AA100" s="1"/>
      <c r="AB100" s="11"/>
      <c r="AC100" s="11"/>
      <c r="AD100" s="11"/>
      <c r="AE100" s="11"/>
    </row>
    <row r="101" spans="1:31" s="26" customFormat="1" ht="12.75">
      <c r="A101" s="196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9"/>
      <c r="N101" s="1"/>
      <c r="O101" s="11"/>
      <c r="P101" s="11"/>
      <c r="Q101" s="11"/>
      <c r="R101" s="13"/>
      <c r="S101" s="10"/>
      <c r="T101" s="13"/>
      <c r="U101" s="13"/>
      <c r="V101" s="13"/>
      <c r="W101" s="13"/>
      <c r="X101" s="13"/>
      <c r="Y101" s="13"/>
      <c r="Z101" s="11"/>
      <c r="AA101" s="1"/>
      <c r="AB101" s="11"/>
      <c r="AC101" s="11"/>
      <c r="AD101" s="11"/>
      <c r="AE101" s="11"/>
    </row>
    <row r="102" spans="1:31" s="26" customFormat="1" ht="12.75">
      <c r="A102" s="196"/>
      <c r="B102" s="318" t="s">
        <v>199</v>
      </c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9"/>
      <c r="N102" s="1"/>
      <c r="O102" s="11"/>
      <c r="P102" s="11"/>
      <c r="Q102" s="11"/>
      <c r="R102" s="13"/>
      <c r="S102" s="10"/>
      <c r="T102" s="13"/>
      <c r="U102" s="13"/>
      <c r="V102" s="13"/>
      <c r="W102" s="13"/>
      <c r="X102" s="13"/>
      <c r="Y102" s="13"/>
      <c r="Z102" s="11"/>
      <c r="AA102" s="1"/>
      <c r="AB102" s="11"/>
      <c r="AC102" s="11"/>
      <c r="AD102" s="11"/>
      <c r="AE102" s="11"/>
    </row>
    <row r="103" spans="1:31" s="26" customFormat="1" ht="12.75">
      <c r="A103" s="196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9"/>
      <c r="N103" s="1"/>
      <c r="O103" s="11"/>
      <c r="P103" s="11"/>
      <c r="Q103" s="11"/>
      <c r="R103" s="13"/>
      <c r="S103" s="10"/>
      <c r="T103" s="13"/>
      <c r="U103" s="13"/>
      <c r="V103" s="13"/>
      <c r="W103" s="13"/>
      <c r="X103" s="13"/>
      <c r="Y103" s="13"/>
      <c r="Z103" s="11"/>
      <c r="AA103" s="1"/>
      <c r="AB103" s="11"/>
      <c r="AC103" s="11"/>
      <c r="AD103" s="11"/>
      <c r="AE103" s="11"/>
    </row>
    <row r="104" spans="1:31" s="26" customFormat="1" ht="12.75">
      <c r="A104" s="196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9"/>
      <c r="N104" s="1"/>
      <c r="O104" s="11"/>
      <c r="P104" s="11"/>
      <c r="Q104" s="11"/>
      <c r="R104" s="13"/>
      <c r="S104" s="10"/>
      <c r="T104" s="13"/>
      <c r="U104" s="13"/>
      <c r="V104" s="13"/>
      <c r="W104" s="13"/>
      <c r="X104" s="13"/>
      <c r="Y104" s="13"/>
      <c r="Z104" s="11"/>
      <c r="AA104" s="1"/>
      <c r="AB104" s="11"/>
      <c r="AC104" s="11"/>
      <c r="AD104" s="11"/>
      <c r="AE104" s="11"/>
    </row>
    <row r="105" spans="1:31" s="26" customFormat="1" ht="12.75">
      <c r="A105" s="196"/>
      <c r="B105" s="318" t="s">
        <v>198</v>
      </c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9"/>
      <c r="N105" s="1"/>
      <c r="O105" s="11"/>
      <c r="P105" s="11"/>
      <c r="Q105" s="11"/>
      <c r="R105" s="13"/>
      <c r="S105" s="10"/>
      <c r="T105" s="13"/>
      <c r="U105" s="13"/>
      <c r="V105" s="13"/>
      <c r="W105" s="13"/>
      <c r="X105" s="13"/>
      <c r="Y105" s="13"/>
      <c r="Z105" s="11"/>
      <c r="AA105" s="1"/>
      <c r="AB105" s="11"/>
      <c r="AC105" s="11"/>
      <c r="AD105" s="11"/>
      <c r="AE105" s="11"/>
    </row>
    <row r="106" spans="1:31" s="26" customFormat="1" ht="12.75">
      <c r="A106" s="196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249"/>
      <c r="N106" s="1"/>
      <c r="O106" s="11"/>
      <c r="P106" s="11"/>
      <c r="Q106" s="11"/>
      <c r="R106" s="13"/>
      <c r="S106" s="10"/>
      <c r="T106" s="13"/>
      <c r="U106" s="13"/>
      <c r="V106" s="13"/>
      <c r="W106" s="13"/>
      <c r="X106" s="13"/>
      <c r="Y106" s="13"/>
      <c r="Z106" s="11"/>
      <c r="AA106" s="1"/>
      <c r="AB106" s="11"/>
      <c r="AC106" s="11"/>
      <c r="AD106" s="11"/>
      <c r="AE106" s="11"/>
    </row>
    <row r="107" spans="1:31" s="26" customFormat="1" ht="12.75">
      <c r="A107" s="196"/>
      <c r="B107" s="58" t="s">
        <v>200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249"/>
      <c r="N107" s="1"/>
      <c r="O107" s="11"/>
      <c r="P107" s="11"/>
      <c r="Q107" s="11"/>
      <c r="R107" s="13"/>
      <c r="S107" s="10"/>
      <c r="T107" s="13"/>
      <c r="U107" s="13"/>
      <c r="V107" s="13"/>
      <c r="W107" s="13"/>
      <c r="X107" s="13"/>
      <c r="Y107" s="13"/>
      <c r="Z107" s="11"/>
      <c r="AA107" s="1"/>
      <c r="AB107" s="11"/>
      <c r="AC107" s="11"/>
      <c r="AD107" s="11"/>
      <c r="AE107" s="11"/>
    </row>
    <row r="108" spans="1:31" s="26" customFormat="1" ht="12.75">
      <c r="A108" s="196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9"/>
      <c r="N108" s="1"/>
      <c r="O108" s="11"/>
      <c r="P108" s="11"/>
      <c r="Q108" s="11"/>
      <c r="R108" s="13"/>
      <c r="S108" s="10"/>
      <c r="T108" s="13"/>
      <c r="U108" s="13"/>
      <c r="V108" s="13"/>
      <c r="W108" s="13"/>
      <c r="X108" s="13"/>
      <c r="Y108" s="13"/>
      <c r="Z108" s="11"/>
      <c r="AA108" s="1"/>
      <c r="AB108" s="11"/>
      <c r="AC108" s="11"/>
      <c r="AD108" s="11"/>
      <c r="AE108" s="11"/>
    </row>
    <row r="109" spans="1:31" s="26" customFormat="1" ht="12.75">
      <c r="A109" s="196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9"/>
      <c r="N109" s="1"/>
      <c r="O109" s="11"/>
      <c r="P109" s="11"/>
      <c r="Q109" s="11"/>
      <c r="R109" s="13"/>
      <c r="S109" s="10"/>
      <c r="T109" s="13"/>
      <c r="U109" s="13"/>
      <c r="V109" s="13"/>
      <c r="W109" s="13"/>
      <c r="X109" s="13"/>
      <c r="Y109" s="13"/>
      <c r="Z109" s="11"/>
      <c r="AA109" s="1"/>
      <c r="AB109" s="11"/>
      <c r="AC109" s="11"/>
      <c r="AD109" s="11"/>
      <c r="AE109" s="11"/>
    </row>
    <row r="110" spans="1:31" s="26" customFormat="1" ht="12.75">
      <c r="A110" s="196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9"/>
      <c r="N110" s="1"/>
      <c r="O110" s="11"/>
      <c r="P110" s="11"/>
      <c r="Q110" s="11"/>
      <c r="R110" s="13"/>
      <c r="S110" s="10"/>
      <c r="T110" s="13"/>
      <c r="U110" s="13"/>
      <c r="V110" s="13"/>
      <c r="W110" s="13"/>
      <c r="X110" s="13"/>
      <c r="Y110" s="13"/>
      <c r="Z110" s="11"/>
      <c r="AA110" s="1"/>
      <c r="AB110" s="11"/>
      <c r="AC110" s="11"/>
      <c r="AD110" s="11"/>
      <c r="AE110" s="11"/>
    </row>
    <row r="111" spans="1:31" s="26" customFormat="1" ht="12.75">
      <c r="A111" s="196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9"/>
      <c r="N111" s="1"/>
      <c r="O111" s="11"/>
      <c r="P111" s="11"/>
      <c r="Q111" s="11"/>
      <c r="R111" s="13"/>
      <c r="S111" s="10"/>
      <c r="T111" s="13"/>
      <c r="U111" s="13"/>
      <c r="V111" s="13"/>
      <c r="W111" s="13"/>
      <c r="X111" s="13"/>
      <c r="Y111" s="13"/>
      <c r="Z111" s="11"/>
      <c r="AA111" s="1"/>
      <c r="AB111" s="11"/>
      <c r="AC111" s="11"/>
      <c r="AD111" s="11"/>
      <c r="AE111" s="11"/>
    </row>
    <row r="112" spans="1:31" s="26" customFormat="1" ht="12.75">
      <c r="A112" s="196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9"/>
      <c r="N112" s="1"/>
      <c r="O112" s="11"/>
      <c r="P112" s="11"/>
      <c r="Q112" s="11"/>
      <c r="R112" s="13"/>
      <c r="S112" s="10"/>
      <c r="T112" s="13"/>
      <c r="U112" s="13"/>
      <c r="V112" s="13"/>
      <c r="W112" s="13"/>
      <c r="X112" s="13"/>
      <c r="Y112" s="13"/>
      <c r="Z112" s="11"/>
      <c r="AA112" s="1"/>
      <c r="AB112" s="11"/>
      <c r="AC112" s="11"/>
      <c r="AD112" s="11"/>
      <c r="AE112" s="11"/>
    </row>
    <row r="113" spans="1:31" s="26" customFormat="1" ht="12.75">
      <c r="A113" s="196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9"/>
      <c r="N113" s="1"/>
      <c r="O113" s="11"/>
      <c r="P113" s="11"/>
      <c r="Q113" s="11"/>
      <c r="R113" s="13"/>
      <c r="S113" s="10"/>
      <c r="T113" s="13"/>
      <c r="U113" s="13"/>
      <c r="V113" s="13"/>
      <c r="W113" s="13"/>
      <c r="X113" s="13"/>
      <c r="Y113" s="13"/>
      <c r="Z113" s="11"/>
      <c r="AA113" s="1"/>
      <c r="AB113" s="11"/>
      <c r="AC113" s="11"/>
      <c r="AD113" s="11"/>
      <c r="AE113" s="11"/>
    </row>
    <row r="114" spans="1:31" s="26" customFormat="1" ht="12.75">
      <c r="A114" s="196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9"/>
      <c r="N114" s="1"/>
      <c r="O114" s="11"/>
      <c r="P114" s="11"/>
      <c r="Q114" s="11"/>
      <c r="R114" s="13"/>
      <c r="S114" s="10"/>
      <c r="T114" s="13"/>
      <c r="U114" s="13"/>
      <c r="V114" s="13"/>
      <c r="W114" s="13"/>
      <c r="X114" s="13"/>
      <c r="Y114" s="13"/>
      <c r="Z114" s="11"/>
      <c r="AA114" s="1"/>
      <c r="AB114" s="11"/>
      <c r="AC114" s="11"/>
      <c r="AD114" s="11"/>
      <c r="AE114" s="11"/>
    </row>
    <row r="115" spans="1:31" s="26" customFormat="1" ht="12.75">
      <c r="A115" s="196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9"/>
      <c r="N115" s="1"/>
      <c r="O115" s="11"/>
      <c r="P115" s="11"/>
      <c r="Q115" s="11"/>
      <c r="R115" s="13"/>
      <c r="S115" s="10"/>
      <c r="T115" s="13"/>
      <c r="U115" s="13"/>
      <c r="V115" s="13"/>
      <c r="W115" s="13"/>
      <c r="X115" s="13"/>
      <c r="Y115" s="13"/>
      <c r="Z115" s="11"/>
      <c r="AA115" s="1"/>
      <c r="AB115" s="11"/>
      <c r="AC115" s="11"/>
      <c r="AD115" s="11"/>
      <c r="AE115" s="11"/>
    </row>
    <row r="116" spans="1:31" s="26" customFormat="1" ht="12.75">
      <c r="A116" s="199"/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7"/>
      <c r="N116" s="1"/>
      <c r="O116" s="11"/>
      <c r="P116" s="11"/>
      <c r="Q116" s="11"/>
      <c r="R116" s="13"/>
      <c r="S116" s="10"/>
      <c r="T116" s="13"/>
      <c r="U116" s="13"/>
      <c r="V116" s="13"/>
      <c r="W116" s="13"/>
      <c r="X116" s="13"/>
      <c r="Y116" s="13"/>
      <c r="Z116" s="11"/>
      <c r="AA116" s="1"/>
      <c r="AB116" s="11"/>
      <c r="AC116" s="11"/>
      <c r="AD116" s="11"/>
      <c r="AE116" s="11"/>
    </row>
    <row r="117" spans="1:13" ht="12.75">
      <c r="A117" s="241">
        <v>2</v>
      </c>
      <c r="B117" s="242" t="s">
        <v>52</v>
      </c>
      <c r="C117" s="242"/>
      <c r="D117" s="123"/>
      <c r="E117" s="123"/>
      <c r="F117" s="123"/>
      <c r="G117" s="243"/>
      <c r="H117" s="124"/>
      <c r="I117" s="124"/>
      <c r="J117" s="124"/>
      <c r="K117" s="124"/>
      <c r="L117" s="123"/>
      <c r="M117" s="215"/>
    </row>
    <row r="118" spans="1:31" s="26" customFormat="1" ht="12.75">
      <c r="A118" s="196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9"/>
      <c r="N118" s="1"/>
      <c r="O118" s="11"/>
      <c r="P118" s="11"/>
      <c r="Q118" s="11"/>
      <c r="R118" s="13"/>
      <c r="S118" s="10"/>
      <c r="T118" s="13"/>
      <c r="U118" s="13"/>
      <c r="V118" s="13"/>
      <c r="W118" s="13"/>
      <c r="X118" s="13"/>
      <c r="Y118" s="13"/>
      <c r="Z118" s="11"/>
      <c r="AA118" s="1"/>
      <c r="AB118" s="11"/>
      <c r="AC118" s="11"/>
      <c r="AD118" s="11"/>
      <c r="AE118" s="11"/>
    </row>
    <row r="119" spans="1:31" s="26" customFormat="1" ht="12.75">
      <c r="A119" s="196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9"/>
      <c r="N119" s="1"/>
      <c r="O119" s="11"/>
      <c r="P119" s="11"/>
      <c r="Q119" s="11"/>
      <c r="R119" s="13"/>
      <c r="S119" s="10"/>
      <c r="T119" s="13"/>
      <c r="U119" s="13"/>
      <c r="V119" s="13"/>
      <c r="W119" s="13"/>
      <c r="X119" s="13"/>
      <c r="Y119" s="13"/>
      <c r="Z119" s="11"/>
      <c r="AA119" s="1"/>
      <c r="AB119" s="11"/>
      <c r="AC119" s="11"/>
      <c r="AD119" s="11"/>
      <c r="AE119" s="11"/>
    </row>
    <row r="120" spans="1:31" s="26" customFormat="1" ht="12.75">
      <c r="A120" s="196"/>
      <c r="B120" s="333" t="s">
        <v>53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4"/>
      <c r="N120" s="1"/>
      <c r="O120" s="11"/>
      <c r="P120" s="11"/>
      <c r="Q120" s="11"/>
      <c r="R120" s="13"/>
      <c r="S120" s="10"/>
      <c r="T120" s="13"/>
      <c r="U120" s="13"/>
      <c r="V120" s="13"/>
      <c r="W120" s="13"/>
      <c r="X120" s="13"/>
      <c r="Y120" s="13"/>
      <c r="Z120" s="11"/>
      <c r="AA120" s="1"/>
      <c r="AB120" s="11"/>
      <c r="AC120" s="11"/>
      <c r="AD120" s="11"/>
      <c r="AE120" s="11"/>
    </row>
    <row r="121" spans="1:31" s="26" customFormat="1" ht="12.75">
      <c r="A121" s="196"/>
      <c r="B121" s="62" t="s">
        <v>54</v>
      </c>
      <c r="C121" s="69"/>
      <c r="D121" s="69"/>
      <c r="E121" s="68"/>
      <c r="F121" s="69"/>
      <c r="G121" s="69"/>
      <c r="H121" s="69"/>
      <c r="I121" s="70"/>
      <c r="J121" s="69"/>
      <c r="K121" s="69"/>
      <c r="L121" s="69"/>
      <c r="M121" s="216"/>
      <c r="N121" s="2"/>
      <c r="O121" s="2"/>
      <c r="P121" s="2"/>
      <c r="Q121" s="4"/>
      <c r="R121" s="2"/>
      <c r="S121" s="5"/>
      <c r="T121" s="2"/>
      <c r="U121" s="2"/>
      <c r="V121" s="5"/>
      <c r="W121" s="6"/>
      <c r="X121" s="7"/>
      <c r="Y121" s="1"/>
      <c r="Z121" s="8"/>
      <c r="AA121" s="1"/>
      <c r="AB121" s="9"/>
      <c r="AC121" s="9"/>
      <c r="AD121" s="1"/>
      <c r="AE121" s="7"/>
    </row>
    <row r="122" spans="1:31" s="26" customFormat="1" ht="12.75">
      <c r="A122" s="196"/>
      <c r="B122" s="58" t="s">
        <v>55</v>
      </c>
      <c r="C122" s="63"/>
      <c r="D122" s="62"/>
      <c r="E122" s="66"/>
      <c r="F122" s="60"/>
      <c r="G122" s="71"/>
      <c r="H122" s="71"/>
      <c r="I122" s="59"/>
      <c r="J122" s="62"/>
      <c r="K122" s="60"/>
      <c r="L122" s="60"/>
      <c r="M122" s="217"/>
      <c r="N122" s="1"/>
      <c r="O122" s="11"/>
      <c r="P122" s="11"/>
      <c r="Q122" s="11"/>
      <c r="R122" s="13"/>
      <c r="S122" s="10"/>
      <c r="T122" s="13"/>
      <c r="U122" s="13"/>
      <c r="V122" s="13"/>
      <c r="W122" s="13"/>
      <c r="X122" s="13"/>
      <c r="Y122" s="13"/>
      <c r="Z122" s="11"/>
      <c r="AA122" s="1"/>
      <c r="AB122" s="11"/>
      <c r="AC122" s="11"/>
      <c r="AD122" s="11"/>
      <c r="AE122" s="11"/>
    </row>
    <row r="123" spans="1:31" s="26" customFormat="1" ht="12.75">
      <c r="A123" s="196"/>
      <c r="B123" s="244" t="s">
        <v>56</v>
      </c>
      <c r="C123" s="63"/>
      <c r="D123" s="62"/>
      <c r="E123" s="66"/>
      <c r="F123" s="60"/>
      <c r="G123" s="71"/>
      <c r="H123" s="71"/>
      <c r="I123" s="59"/>
      <c r="J123" s="62"/>
      <c r="K123" s="60"/>
      <c r="L123" s="60"/>
      <c r="M123" s="217"/>
      <c r="N123" s="1"/>
      <c r="O123" s="11"/>
      <c r="P123" s="11"/>
      <c r="Q123" s="11"/>
      <c r="R123" s="13"/>
      <c r="S123" s="10"/>
      <c r="T123" s="13"/>
      <c r="U123" s="13"/>
      <c r="V123" s="13"/>
      <c r="W123" s="13"/>
      <c r="X123" s="13"/>
      <c r="Y123" s="13"/>
      <c r="Z123" s="11"/>
      <c r="AA123" s="11"/>
      <c r="AB123" s="11"/>
      <c r="AC123" s="11"/>
      <c r="AD123" s="11"/>
      <c r="AE123" s="11"/>
    </row>
    <row r="124" spans="1:31" s="26" customFormat="1" ht="12.75">
      <c r="A124" s="196"/>
      <c r="B124" s="59" t="s">
        <v>57</v>
      </c>
      <c r="C124" s="63"/>
      <c r="D124" s="59"/>
      <c r="E124" s="66"/>
      <c r="F124" s="60"/>
      <c r="G124" s="60"/>
      <c r="H124" s="60"/>
      <c r="I124" s="72"/>
      <c r="J124" s="72"/>
      <c r="K124" s="73"/>
      <c r="L124" s="60"/>
      <c r="M124" s="217"/>
      <c r="N124" s="1"/>
      <c r="O124" s="11"/>
      <c r="P124" s="11"/>
      <c r="Q124" s="11"/>
      <c r="R124" s="13"/>
      <c r="S124" s="13"/>
      <c r="T124" s="13"/>
      <c r="U124" s="13"/>
      <c r="V124" s="13"/>
      <c r="W124" s="15"/>
      <c r="X124" s="30"/>
      <c r="Y124" s="13"/>
      <c r="Z124" s="11"/>
      <c r="AA124" s="14"/>
      <c r="AB124" s="14"/>
      <c r="AC124" s="11"/>
      <c r="AD124" s="14"/>
      <c r="AE124" s="11"/>
    </row>
    <row r="125" spans="1:31" s="26" customFormat="1" ht="12.75">
      <c r="A125" s="196"/>
      <c r="B125" s="59" t="s">
        <v>58</v>
      </c>
      <c r="C125" s="63"/>
      <c r="D125" s="59"/>
      <c r="E125" s="66"/>
      <c r="F125" s="60"/>
      <c r="G125" s="60"/>
      <c r="H125" s="60"/>
      <c r="I125" s="73"/>
      <c r="J125" s="73"/>
      <c r="K125" s="72"/>
      <c r="L125" s="72"/>
      <c r="M125" s="217"/>
      <c r="N125" s="1"/>
      <c r="O125" s="11"/>
      <c r="P125" s="11"/>
      <c r="Q125" s="11"/>
      <c r="R125" s="13"/>
      <c r="S125" s="13"/>
      <c r="T125" s="13"/>
      <c r="U125" s="13"/>
      <c r="V125" s="13"/>
      <c r="W125" s="15"/>
      <c r="X125" s="30"/>
      <c r="Y125" s="13"/>
      <c r="Z125" s="11"/>
      <c r="AA125" s="14"/>
      <c r="AB125" s="14"/>
      <c r="AC125" s="11"/>
      <c r="AD125" s="14"/>
      <c r="AE125" s="11"/>
    </row>
    <row r="126" spans="1:31" s="26" customFormat="1" ht="12.75">
      <c r="A126" s="196"/>
      <c r="B126" s="59"/>
      <c r="C126" s="63"/>
      <c r="D126" s="59"/>
      <c r="E126" s="66"/>
      <c r="F126" s="60"/>
      <c r="G126" s="60"/>
      <c r="H126" s="60"/>
      <c r="I126" s="60"/>
      <c r="J126" s="60"/>
      <c r="K126" s="60"/>
      <c r="L126" s="60"/>
      <c r="M126" s="211"/>
      <c r="N126" s="14"/>
      <c r="O126" s="14"/>
      <c r="P126" s="11"/>
      <c r="Q126" s="11"/>
      <c r="R126" s="13"/>
      <c r="S126" s="13"/>
      <c r="T126" s="10"/>
      <c r="U126" s="13"/>
      <c r="V126" s="13"/>
      <c r="W126" s="6"/>
      <c r="X126" s="23"/>
      <c r="Y126" s="24"/>
      <c r="Z126" s="11"/>
      <c r="AA126" s="14"/>
      <c r="AB126" s="14"/>
      <c r="AC126" s="1"/>
      <c r="AD126" s="14"/>
      <c r="AE126" s="14"/>
    </row>
    <row r="127" spans="1:31" s="26" customFormat="1" ht="12.75">
      <c r="A127" s="196"/>
      <c r="B127" s="333" t="s">
        <v>59</v>
      </c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4"/>
      <c r="N127" s="1"/>
      <c r="O127" s="11"/>
      <c r="P127" s="11"/>
      <c r="Q127" s="11"/>
      <c r="R127" s="13"/>
      <c r="S127" s="10"/>
      <c r="T127" s="13"/>
      <c r="U127" s="13"/>
      <c r="V127" s="13"/>
      <c r="W127" s="13"/>
      <c r="X127" s="13"/>
      <c r="Y127" s="13"/>
      <c r="Z127" s="11"/>
      <c r="AA127" s="1"/>
      <c r="AB127" s="11"/>
      <c r="AC127" s="11"/>
      <c r="AD127" s="11"/>
      <c r="AE127" s="11"/>
    </row>
    <row r="128" spans="1:31" s="26" customFormat="1" ht="12.75">
      <c r="A128" s="196"/>
      <c r="B128" s="333" t="s">
        <v>60</v>
      </c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4"/>
      <c r="N128" s="1"/>
      <c r="O128" s="11"/>
      <c r="P128" s="11"/>
      <c r="Q128" s="11"/>
      <c r="R128" s="13"/>
      <c r="S128" s="10"/>
      <c r="T128" s="13"/>
      <c r="U128" s="13"/>
      <c r="V128" s="13"/>
      <c r="W128" s="13"/>
      <c r="X128" s="13"/>
      <c r="Y128" s="13"/>
      <c r="Z128" s="11"/>
      <c r="AA128" s="1"/>
      <c r="AB128" s="11"/>
      <c r="AC128" s="11"/>
      <c r="AD128" s="11"/>
      <c r="AE128" s="11"/>
    </row>
    <row r="129" spans="1:31" s="26" customFormat="1" ht="12.75">
      <c r="A129" s="196"/>
      <c r="B129" s="62"/>
      <c r="C129" s="63"/>
      <c r="D129" s="62"/>
      <c r="E129" s="60"/>
      <c r="F129" s="60"/>
      <c r="G129" s="60"/>
      <c r="H129" s="62"/>
      <c r="I129" s="62"/>
      <c r="J129" s="60"/>
      <c r="K129" s="60"/>
      <c r="L129" s="60"/>
      <c r="M129" s="211"/>
      <c r="N129" s="17"/>
      <c r="O129" s="17"/>
      <c r="P129" s="11"/>
      <c r="Q129" s="11"/>
      <c r="R129" s="13"/>
      <c r="S129" s="13"/>
      <c r="T129" s="20"/>
      <c r="U129" s="13"/>
      <c r="V129" s="13"/>
      <c r="W129" s="10"/>
      <c r="X129" s="23"/>
      <c r="Y129" s="10"/>
      <c r="Z129" s="11"/>
      <c r="AA129" s="11"/>
      <c r="AB129" s="1"/>
      <c r="AC129" s="17"/>
      <c r="AD129" s="11"/>
      <c r="AE129" s="11"/>
    </row>
    <row r="130" spans="1:31" s="26" customFormat="1" ht="12.75">
      <c r="A130" s="196"/>
      <c r="B130" s="333" t="s">
        <v>61</v>
      </c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4"/>
      <c r="N130" s="1"/>
      <c r="O130" s="11"/>
      <c r="P130" s="11"/>
      <c r="Q130" s="11"/>
      <c r="R130" s="13"/>
      <c r="S130" s="10"/>
      <c r="T130" s="13"/>
      <c r="U130" s="13"/>
      <c r="V130" s="13"/>
      <c r="W130" s="13"/>
      <c r="X130" s="13"/>
      <c r="Y130" s="13"/>
      <c r="Z130" s="11"/>
      <c r="AA130" s="1"/>
      <c r="AB130" s="11"/>
      <c r="AC130" s="11"/>
      <c r="AD130" s="11"/>
      <c r="AE130" s="11"/>
    </row>
    <row r="131" spans="1:31" s="26" customFormat="1" ht="12.75">
      <c r="A131" s="196"/>
      <c r="B131" s="58"/>
      <c r="C131" s="68"/>
      <c r="D131" s="62"/>
      <c r="E131" s="63"/>
      <c r="F131" s="63"/>
      <c r="G131" s="63"/>
      <c r="H131" s="63"/>
      <c r="I131" s="63"/>
      <c r="J131" s="63"/>
      <c r="K131" s="63"/>
      <c r="L131" s="63"/>
      <c r="M131" s="214"/>
      <c r="N131" s="7"/>
      <c r="O131" s="7"/>
      <c r="P131" s="7"/>
      <c r="Q131" s="2"/>
      <c r="R131" s="3"/>
      <c r="S131" s="3"/>
      <c r="T131" s="13"/>
      <c r="U131" s="2"/>
      <c r="V131" s="2"/>
      <c r="W131" s="15"/>
      <c r="X131" s="30"/>
      <c r="Y131" s="2"/>
      <c r="Z131" s="2"/>
      <c r="AA131" s="14"/>
      <c r="AB131" s="14"/>
      <c r="AC131" s="7"/>
      <c r="AD131" s="14"/>
      <c r="AE131" s="7"/>
    </row>
    <row r="132" spans="1:31" s="26" customFormat="1" ht="12.75">
      <c r="A132" s="196"/>
      <c r="B132" s="74" t="s">
        <v>123</v>
      </c>
      <c r="C132" s="75"/>
      <c r="D132" s="76" t="s">
        <v>62</v>
      </c>
      <c r="E132" s="75"/>
      <c r="F132" s="77" t="s">
        <v>63</v>
      </c>
      <c r="G132" s="48"/>
      <c r="H132" s="48"/>
      <c r="I132" s="48"/>
      <c r="J132" s="48"/>
      <c r="K132" s="48"/>
      <c r="L132" s="75"/>
      <c r="M132" s="218"/>
      <c r="N132" s="2"/>
      <c r="O132" s="2"/>
      <c r="P132" s="2"/>
      <c r="R132" s="31"/>
      <c r="S132" s="3"/>
      <c r="T132" s="2"/>
      <c r="U132" s="2"/>
      <c r="V132" s="2"/>
      <c r="W132" s="2"/>
      <c r="X132" s="2"/>
      <c r="Y132" s="2"/>
      <c r="Z132" s="31"/>
      <c r="AA132" s="7"/>
      <c r="AB132" s="7"/>
      <c r="AC132" s="7"/>
      <c r="AD132" s="7"/>
      <c r="AE132" s="7"/>
    </row>
    <row r="133" spans="1:31" s="26" customFormat="1" ht="12.75">
      <c r="A133" s="196"/>
      <c r="B133" s="74"/>
      <c r="C133" s="75"/>
      <c r="D133" s="76"/>
      <c r="E133" s="75"/>
      <c r="F133" s="75"/>
      <c r="G133" s="76"/>
      <c r="H133" s="48"/>
      <c r="I133" s="48"/>
      <c r="J133" s="48"/>
      <c r="K133" s="48"/>
      <c r="L133" s="75"/>
      <c r="M133" s="218"/>
      <c r="N133" s="2"/>
      <c r="O133" s="2"/>
      <c r="P133" s="2"/>
      <c r="R133" s="31"/>
      <c r="S133" s="3"/>
      <c r="T133" s="2"/>
      <c r="U133" s="2"/>
      <c r="V133" s="2"/>
      <c r="W133" s="2"/>
      <c r="X133" s="2"/>
      <c r="Y133" s="2"/>
      <c r="Z133" s="31"/>
      <c r="AA133" s="7"/>
      <c r="AB133" s="7"/>
      <c r="AC133" s="7"/>
      <c r="AD133" s="7"/>
      <c r="AE133" s="7"/>
    </row>
    <row r="134" spans="1:31" s="26" customFormat="1" ht="12.75">
      <c r="A134" s="196"/>
      <c r="B134" s="74" t="s">
        <v>64</v>
      </c>
      <c r="C134" s="78" t="s">
        <v>65</v>
      </c>
      <c r="D134" s="57"/>
      <c r="E134" s="57"/>
      <c r="F134" s="57"/>
      <c r="G134" s="57"/>
      <c r="H134" s="48"/>
      <c r="I134" s="48"/>
      <c r="J134" s="48"/>
      <c r="K134" s="57"/>
      <c r="L134" s="57"/>
      <c r="M134" s="210"/>
      <c r="N134" s="7"/>
      <c r="O134" s="7"/>
      <c r="P134" s="7"/>
      <c r="Q134" s="7"/>
      <c r="R134" s="8"/>
      <c r="S134" s="8"/>
      <c r="T134" s="11"/>
      <c r="U134" s="11"/>
      <c r="V134" s="11"/>
      <c r="W134" s="11"/>
      <c r="X134" s="11"/>
      <c r="Y134" s="11"/>
      <c r="Z134" s="11"/>
      <c r="AA134" s="11"/>
      <c r="AB134" s="7"/>
      <c r="AC134" s="7"/>
      <c r="AD134" s="7"/>
      <c r="AE134" s="7"/>
    </row>
    <row r="135" spans="1:31" s="26" customFormat="1" ht="15.75">
      <c r="A135" s="196"/>
      <c r="B135" s="79" t="s">
        <v>124</v>
      </c>
      <c r="C135" s="80">
        <v>96</v>
      </c>
      <c r="D135" s="48"/>
      <c r="E135" s="81"/>
      <c r="F135" s="48"/>
      <c r="G135" s="79" t="s">
        <v>125</v>
      </c>
      <c r="H135" s="82"/>
      <c r="I135" s="80">
        <v>1</v>
      </c>
      <c r="J135" s="83"/>
      <c r="K135" s="84" t="s">
        <v>66</v>
      </c>
      <c r="L135" s="85"/>
      <c r="M135" s="219">
        <v>1</v>
      </c>
      <c r="N135" s="1"/>
      <c r="Q135" s="11"/>
      <c r="R135" s="13"/>
      <c r="V135" s="13"/>
      <c r="W135" s="13"/>
      <c r="X135" s="13"/>
      <c r="Z135" s="11"/>
      <c r="AA135" s="11"/>
      <c r="AB135" s="11"/>
      <c r="AC135" s="11"/>
      <c r="AD135" s="11"/>
      <c r="AE135" s="11"/>
    </row>
    <row r="136" spans="1:31" s="26" customFormat="1" ht="12.75">
      <c r="A136" s="196"/>
      <c r="B136" s="84" t="s">
        <v>67</v>
      </c>
      <c r="C136" s="86">
        <v>7.981</v>
      </c>
      <c r="D136" s="48"/>
      <c r="E136" s="81"/>
      <c r="F136" s="82"/>
      <c r="G136" s="79" t="s">
        <v>68</v>
      </c>
      <c r="H136" s="78"/>
      <c r="I136" s="82"/>
      <c r="J136" s="87">
        <v>100</v>
      </c>
      <c r="K136" s="48"/>
      <c r="L136" s="88"/>
      <c r="M136" s="197"/>
      <c r="N136" s="1"/>
      <c r="O136" s="11"/>
      <c r="P136" s="11"/>
      <c r="Q136" s="11"/>
      <c r="R136" s="13"/>
      <c r="S136" s="10"/>
      <c r="V136" s="13"/>
      <c r="W136" s="13"/>
      <c r="X136" s="13"/>
      <c r="Y136" s="13"/>
      <c r="Z136" s="11"/>
      <c r="AA136" s="11"/>
      <c r="AB136" s="11"/>
      <c r="AC136" s="11"/>
      <c r="AD136" s="11"/>
      <c r="AE136" s="11"/>
    </row>
    <row r="137" spans="1:31" s="26" customFormat="1" ht="12.75">
      <c r="A137" s="196"/>
      <c r="B137" s="79" t="s">
        <v>69</v>
      </c>
      <c r="C137" s="89">
        <v>25</v>
      </c>
      <c r="D137" s="48"/>
      <c r="E137" s="48"/>
      <c r="F137" s="82"/>
      <c r="G137" s="60"/>
      <c r="H137" s="60"/>
      <c r="I137" s="48"/>
      <c r="J137" s="83"/>
      <c r="K137" s="83"/>
      <c r="L137" s="82"/>
      <c r="M137" s="220"/>
      <c r="N137" s="1"/>
      <c r="O137" s="11"/>
      <c r="P137" s="11"/>
      <c r="Q137" s="11"/>
      <c r="R137" s="13"/>
      <c r="S137" s="13"/>
      <c r="T137" s="13"/>
      <c r="U137" s="13"/>
      <c r="V137" s="13"/>
      <c r="W137" s="13"/>
      <c r="X137" s="13"/>
      <c r="Y137" s="13"/>
      <c r="Z137" s="11"/>
      <c r="AA137" s="11"/>
      <c r="AB137" s="11"/>
      <c r="AC137" s="11"/>
      <c r="AD137" s="11"/>
      <c r="AE137" s="11"/>
    </row>
    <row r="138" spans="1:31" s="26" customFormat="1" ht="12.75">
      <c r="A138" s="196"/>
      <c r="B138" s="48"/>
      <c r="C138" s="57"/>
      <c r="D138" s="79"/>
      <c r="E138" s="48"/>
      <c r="F138" s="48"/>
      <c r="G138" s="48"/>
      <c r="H138" s="48"/>
      <c r="I138" s="48"/>
      <c r="J138" s="48"/>
      <c r="K138" s="48"/>
      <c r="L138" s="48"/>
      <c r="M138" s="197"/>
      <c r="O138" s="11"/>
      <c r="P138" s="11"/>
      <c r="Q138" s="11"/>
      <c r="AE138" s="11"/>
    </row>
    <row r="139" spans="1:31" s="26" customFormat="1" ht="12.75">
      <c r="A139" s="196"/>
      <c r="B139" s="79" t="s">
        <v>70</v>
      </c>
      <c r="C139" s="57"/>
      <c r="D139" s="79"/>
      <c r="E139" s="79" t="s">
        <v>71</v>
      </c>
      <c r="F139" s="78"/>
      <c r="G139" s="82"/>
      <c r="H139" s="87">
        <v>0</v>
      </c>
      <c r="I139" s="48"/>
      <c r="J139" s="84" t="s">
        <v>72</v>
      </c>
      <c r="K139" s="85"/>
      <c r="L139" s="85"/>
      <c r="M139" s="221">
        <v>0</v>
      </c>
      <c r="O139" s="11"/>
      <c r="P139" s="11"/>
      <c r="Q139" s="11"/>
      <c r="AE139" s="11"/>
    </row>
    <row r="140" spans="1:31" s="26" customFormat="1" ht="12.75">
      <c r="A140" s="196"/>
      <c r="B140" s="79" t="s">
        <v>73</v>
      </c>
      <c r="C140" s="90">
        <v>2</v>
      </c>
      <c r="D140" s="48"/>
      <c r="E140" s="79" t="s">
        <v>74</v>
      </c>
      <c r="F140" s="78"/>
      <c r="G140" s="82"/>
      <c r="H140" s="87">
        <v>1</v>
      </c>
      <c r="I140" s="48"/>
      <c r="J140" s="84" t="s">
        <v>75</v>
      </c>
      <c r="K140" s="85"/>
      <c r="L140" s="85"/>
      <c r="M140" s="221">
        <v>1</v>
      </c>
      <c r="O140" s="11"/>
      <c r="P140" s="11"/>
      <c r="Q140" s="1"/>
      <c r="AE140" s="11"/>
    </row>
    <row r="141" spans="1:31" s="26" customFormat="1" ht="12.75">
      <c r="A141" s="196"/>
      <c r="B141" s="79" t="s">
        <v>76</v>
      </c>
      <c r="C141" s="90">
        <v>0</v>
      </c>
      <c r="D141" s="48"/>
      <c r="E141" s="79" t="s">
        <v>77</v>
      </c>
      <c r="F141" s="78"/>
      <c r="G141" s="82"/>
      <c r="H141" s="87">
        <v>0</v>
      </c>
      <c r="I141" s="48"/>
      <c r="J141" s="84" t="s">
        <v>78</v>
      </c>
      <c r="K141" s="85"/>
      <c r="L141" s="85"/>
      <c r="M141" s="221">
        <v>0</v>
      </c>
      <c r="O141" s="11"/>
      <c r="P141" s="11"/>
      <c r="Q141" s="11"/>
      <c r="AE141" s="11"/>
    </row>
    <row r="142" spans="1:31" s="26" customFormat="1" ht="12.75">
      <c r="A142" s="196"/>
      <c r="B142" s="79" t="s">
        <v>79</v>
      </c>
      <c r="C142" s="90">
        <v>1</v>
      </c>
      <c r="D142" s="48"/>
      <c r="E142" s="79" t="s">
        <v>80</v>
      </c>
      <c r="F142" s="82"/>
      <c r="G142" s="82"/>
      <c r="H142" s="87">
        <v>0</v>
      </c>
      <c r="I142" s="48"/>
      <c r="J142" s="84" t="s">
        <v>81</v>
      </c>
      <c r="K142" s="85"/>
      <c r="L142" s="85"/>
      <c r="M142" s="221">
        <v>1</v>
      </c>
      <c r="O142" s="11"/>
      <c r="P142" s="11"/>
      <c r="Q142" s="11"/>
      <c r="AE142" s="11"/>
    </row>
    <row r="143" spans="1:31" s="26" customFormat="1" ht="12.75">
      <c r="A143" s="196"/>
      <c r="B143" s="79" t="s">
        <v>82</v>
      </c>
      <c r="C143" s="90">
        <v>0</v>
      </c>
      <c r="D143" s="48"/>
      <c r="E143" s="79" t="s">
        <v>83</v>
      </c>
      <c r="F143" s="82"/>
      <c r="G143" s="82"/>
      <c r="H143" s="87">
        <v>0</v>
      </c>
      <c r="I143" s="48"/>
      <c r="J143" s="84" t="s">
        <v>84</v>
      </c>
      <c r="K143" s="85"/>
      <c r="L143" s="85"/>
      <c r="M143" s="221">
        <v>0</v>
      </c>
      <c r="O143" s="11"/>
      <c r="P143" s="1"/>
      <c r="Q143" s="11"/>
      <c r="AE143" s="11"/>
    </row>
    <row r="144" spans="1:31" s="26" customFormat="1" ht="12.75">
      <c r="A144" s="196"/>
      <c r="B144" s="79"/>
      <c r="C144" s="60"/>
      <c r="D144" s="48"/>
      <c r="E144" s="79"/>
      <c r="F144" s="82"/>
      <c r="G144" s="82"/>
      <c r="H144" s="91"/>
      <c r="I144" s="48"/>
      <c r="J144" s="84"/>
      <c r="K144" s="85"/>
      <c r="L144" s="85"/>
      <c r="M144" s="217"/>
      <c r="O144" s="11"/>
      <c r="P144" s="1"/>
      <c r="Q144" s="11"/>
      <c r="AE144" s="11"/>
    </row>
    <row r="145" spans="1:22" s="26" customFormat="1" ht="12.75">
      <c r="A145" s="196"/>
      <c r="B145" s="79" t="s">
        <v>85</v>
      </c>
      <c r="C145" s="92">
        <v>82</v>
      </c>
      <c r="D145" s="93"/>
      <c r="E145" s="93"/>
      <c r="F145" s="93"/>
      <c r="G145" s="93"/>
      <c r="H145" s="93"/>
      <c r="I145" s="93"/>
      <c r="J145" s="93"/>
      <c r="K145" s="93"/>
      <c r="L145" s="93"/>
      <c r="M145" s="230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1:24" s="26" customFormat="1" ht="12.75">
      <c r="A146" s="196"/>
      <c r="B146" s="79" t="s">
        <v>86</v>
      </c>
      <c r="C146" s="94">
        <v>0.66</v>
      </c>
      <c r="D146" s="79"/>
      <c r="E146" s="95" t="s">
        <v>87</v>
      </c>
      <c r="F146" s="85"/>
      <c r="G146" s="85"/>
      <c r="H146" s="85"/>
      <c r="I146" s="96">
        <v>0.54</v>
      </c>
      <c r="J146" s="65"/>
      <c r="K146" s="48"/>
      <c r="L146" s="48"/>
      <c r="M146" s="197"/>
      <c r="Q146" s="27"/>
      <c r="R146" s="13"/>
      <c r="S146" s="11"/>
      <c r="T146" s="11"/>
      <c r="U146" s="11"/>
      <c r="X146" s="11"/>
    </row>
    <row r="147" spans="1:31" s="26" customFormat="1" ht="12.75">
      <c r="A147" s="196"/>
      <c r="B147" s="97"/>
      <c r="C147" s="57"/>
      <c r="D147" s="79"/>
      <c r="E147" s="82"/>
      <c r="F147" s="82"/>
      <c r="G147" s="82"/>
      <c r="H147" s="82"/>
      <c r="I147" s="82"/>
      <c r="J147" s="82"/>
      <c r="K147" s="82"/>
      <c r="L147" s="78"/>
      <c r="M147" s="220"/>
      <c r="N147" s="11"/>
      <c r="O147" s="11"/>
      <c r="P147" s="11"/>
      <c r="Q147" s="11"/>
      <c r="R147" s="13"/>
      <c r="S147" s="13"/>
      <c r="T147" s="13"/>
      <c r="U147" s="13"/>
      <c r="V147" s="13"/>
      <c r="W147" s="13"/>
      <c r="X147" s="13"/>
      <c r="Y147" s="13"/>
      <c r="Z147" s="11"/>
      <c r="AA147" s="11"/>
      <c r="AB147" s="11"/>
      <c r="AC147" s="11"/>
      <c r="AD147" s="11"/>
      <c r="AE147" s="11"/>
    </row>
    <row r="148" spans="1:31" s="26" customFormat="1" ht="12.75">
      <c r="A148" s="196"/>
      <c r="B148" s="74" t="s">
        <v>88</v>
      </c>
      <c r="C148" s="78" t="s">
        <v>89</v>
      </c>
      <c r="D148" s="98"/>
      <c r="E148" s="97"/>
      <c r="F148" s="48"/>
      <c r="G148" s="57"/>
      <c r="H148" s="57"/>
      <c r="I148" s="57"/>
      <c r="J148" s="57"/>
      <c r="K148" s="57"/>
      <c r="L148" s="57"/>
      <c r="M148" s="210"/>
      <c r="N148" s="7"/>
      <c r="O148" s="7"/>
      <c r="P148" s="7"/>
      <c r="Q148" s="7"/>
      <c r="R148" s="8"/>
      <c r="S148" s="8"/>
      <c r="T148" s="11"/>
      <c r="U148" s="11"/>
      <c r="V148" s="11"/>
      <c r="W148" s="11"/>
      <c r="X148" s="11"/>
      <c r="Y148" s="11"/>
      <c r="Z148" s="11"/>
      <c r="AA148" s="11"/>
      <c r="AB148" s="7"/>
      <c r="AC148" s="7"/>
      <c r="AD148" s="7"/>
      <c r="AE148" s="7"/>
    </row>
    <row r="149" spans="1:31" s="26" customFormat="1" ht="15.75">
      <c r="A149" s="196"/>
      <c r="B149" s="79" t="s">
        <v>124</v>
      </c>
      <c r="C149" s="80">
        <v>42</v>
      </c>
      <c r="D149" s="78"/>
      <c r="E149" s="81"/>
      <c r="F149" s="48"/>
      <c r="G149" s="83"/>
      <c r="H149" s="82"/>
      <c r="I149" s="79"/>
      <c r="J149" s="82"/>
      <c r="K149" s="48"/>
      <c r="L149" s="82"/>
      <c r="M149" s="220"/>
      <c r="N149" s="1"/>
      <c r="O149" s="1"/>
      <c r="P149" s="11"/>
      <c r="Q149" s="11"/>
      <c r="R149" s="13"/>
      <c r="S149" s="6"/>
      <c r="T149" s="13"/>
      <c r="U149" s="13"/>
      <c r="V149" s="13"/>
      <c r="W149" s="13"/>
      <c r="X149" s="13"/>
      <c r="Y149" s="13"/>
      <c r="Z149" s="11"/>
      <c r="AA149" s="11"/>
      <c r="AB149" s="11"/>
      <c r="AC149" s="11"/>
      <c r="AD149" s="11"/>
      <c r="AE149" s="11"/>
    </row>
    <row r="150" spans="1:31" s="26" customFormat="1" ht="12.75">
      <c r="A150" s="196"/>
      <c r="B150" s="84" t="s">
        <v>67</v>
      </c>
      <c r="C150" s="86">
        <v>6.065</v>
      </c>
      <c r="D150" s="99"/>
      <c r="E150" s="81"/>
      <c r="F150" s="82"/>
      <c r="G150" s="79" t="s">
        <v>90</v>
      </c>
      <c r="H150" s="78"/>
      <c r="I150" s="82"/>
      <c r="J150" s="87">
        <v>100</v>
      </c>
      <c r="K150" s="48"/>
      <c r="L150" s="48"/>
      <c r="M150" s="220"/>
      <c r="N150" s="1"/>
      <c r="O150" s="11"/>
      <c r="P150" s="11"/>
      <c r="Q150" s="11"/>
      <c r="R150" s="13"/>
      <c r="S150" s="10"/>
      <c r="U150" s="13"/>
      <c r="V150" s="13"/>
      <c r="W150" s="13"/>
      <c r="X150" s="13"/>
      <c r="Y150" s="13"/>
      <c r="Z150" s="11"/>
      <c r="AA150" s="11"/>
      <c r="AB150" s="11"/>
      <c r="AC150" s="11"/>
      <c r="AD150" s="11"/>
      <c r="AE150" s="11"/>
    </row>
    <row r="151" spans="1:31" s="26" customFormat="1" ht="12.75">
      <c r="A151" s="196"/>
      <c r="B151" s="79" t="s">
        <v>69</v>
      </c>
      <c r="C151" s="89">
        <v>220</v>
      </c>
      <c r="D151" s="83"/>
      <c r="E151" s="83"/>
      <c r="F151" s="82"/>
      <c r="G151" s="82"/>
      <c r="H151" s="82"/>
      <c r="I151" s="48"/>
      <c r="J151" s="48"/>
      <c r="K151" s="48"/>
      <c r="L151" s="82"/>
      <c r="M151" s="220"/>
      <c r="N151" s="1"/>
      <c r="O151" s="11"/>
      <c r="P151" s="11"/>
      <c r="Q151" s="11"/>
      <c r="R151" s="13"/>
      <c r="S151" s="13"/>
      <c r="T151" s="13"/>
      <c r="U151" s="13"/>
      <c r="V151" s="13"/>
      <c r="W151" s="13"/>
      <c r="X151" s="13"/>
      <c r="Y151" s="13"/>
      <c r="Z151" s="11"/>
      <c r="AA151" s="11"/>
      <c r="AB151" s="11"/>
      <c r="AC151" s="11"/>
      <c r="AD151" s="11"/>
      <c r="AE151" s="11"/>
    </row>
    <row r="152" spans="1:31" s="26" customFormat="1" ht="12.75">
      <c r="A152" s="199"/>
      <c r="B152" s="222"/>
      <c r="C152" s="212"/>
      <c r="D152" s="245"/>
      <c r="E152" s="245"/>
      <c r="F152" s="223"/>
      <c r="G152" s="223"/>
      <c r="H152" s="223"/>
      <c r="I152" s="202"/>
      <c r="J152" s="202"/>
      <c r="K152" s="202"/>
      <c r="L152" s="223"/>
      <c r="M152" s="246"/>
      <c r="N152" s="1"/>
      <c r="O152" s="11"/>
      <c r="P152" s="11"/>
      <c r="Q152" s="11"/>
      <c r="R152" s="13"/>
      <c r="S152" s="13"/>
      <c r="T152" s="13"/>
      <c r="U152" s="13"/>
      <c r="V152" s="13"/>
      <c r="W152" s="13"/>
      <c r="X152" s="13"/>
      <c r="Y152" s="13"/>
      <c r="Z152" s="11"/>
      <c r="AA152" s="11"/>
      <c r="AB152" s="11"/>
      <c r="AC152" s="11"/>
      <c r="AD152" s="11"/>
      <c r="AE152" s="11"/>
    </row>
    <row r="153" spans="1:31" s="26" customFormat="1" ht="12.75">
      <c r="A153" s="204"/>
      <c r="B153" s="224" t="s">
        <v>70</v>
      </c>
      <c r="C153" s="237"/>
      <c r="D153" s="224"/>
      <c r="E153" s="224" t="s">
        <v>71</v>
      </c>
      <c r="F153" s="238"/>
      <c r="G153" s="225"/>
      <c r="H153" s="226">
        <v>0</v>
      </c>
      <c r="I153" s="225"/>
      <c r="J153" s="227" t="s">
        <v>72</v>
      </c>
      <c r="K153" s="228"/>
      <c r="L153" s="228"/>
      <c r="M153" s="229">
        <v>1</v>
      </c>
      <c r="S153" s="11"/>
      <c r="T153" s="11"/>
      <c r="U153" s="11"/>
      <c r="AE153" s="11"/>
    </row>
    <row r="154" spans="1:31" s="26" customFormat="1" ht="12.75">
      <c r="A154" s="196"/>
      <c r="B154" s="79" t="s">
        <v>73</v>
      </c>
      <c r="C154" s="90">
        <v>4</v>
      </c>
      <c r="D154" s="79"/>
      <c r="E154" s="79" t="s">
        <v>74</v>
      </c>
      <c r="F154" s="78"/>
      <c r="G154" s="82"/>
      <c r="H154" s="87">
        <v>1</v>
      </c>
      <c r="I154" s="82"/>
      <c r="J154" s="84" t="s">
        <v>75</v>
      </c>
      <c r="K154" s="85"/>
      <c r="L154" s="85"/>
      <c r="M154" s="221">
        <v>1</v>
      </c>
      <c r="S154" s="11"/>
      <c r="T154" s="11"/>
      <c r="U154" s="1"/>
      <c r="AE154" s="11"/>
    </row>
    <row r="155" spans="1:31" s="26" customFormat="1" ht="12.75">
      <c r="A155" s="196"/>
      <c r="B155" s="79" t="s">
        <v>76</v>
      </c>
      <c r="C155" s="90">
        <v>2</v>
      </c>
      <c r="D155" s="79"/>
      <c r="E155" s="79" t="s">
        <v>77</v>
      </c>
      <c r="F155" s="78"/>
      <c r="G155" s="82"/>
      <c r="H155" s="87">
        <v>0</v>
      </c>
      <c r="I155" s="82"/>
      <c r="J155" s="84" t="s">
        <v>78</v>
      </c>
      <c r="K155" s="85"/>
      <c r="L155" s="85"/>
      <c r="M155" s="221">
        <v>0</v>
      </c>
      <c r="S155" s="11"/>
      <c r="T155" s="11"/>
      <c r="U155" s="11"/>
      <c r="AE155" s="11"/>
    </row>
    <row r="156" spans="1:31" s="26" customFormat="1" ht="12.75">
      <c r="A156" s="196"/>
      <c r="B156" s="79" t="s">
        <v>79</v>
      </c>
      <c r="C156" s="90">
        <v>0</v>
      </c>
      <c r="D156" s="79"/>
      <c r="E156" s="79" t="s">
        <v>80</v>
      </c>
      <c r="F156" s="82"/>
      <c r="G156" s="82"/>
      <c r="H156" s="87">
        <v>0</v>
      </c>
      <c r="I156" s="82"/>
      <c r="J156" s="84" t="s">
        <v>81</v>
      </c>
      <c r="K156" s="85"/>
      <c r="L156" s="85"/>
      <c r="M156" s="221">
        <v>0</v>
      </c>
      <c r="S156" s="11"/>
      <c r="T156" s="11"/>
      <c r="U156" s="11"/>
      <c r="AE156" s="11"/>
    </row>
    <row r="157" spans="1:31" s="26" customFormat="1" ht="12.75">
      <c r="A157" s="196"/>
      <c r="B157" s="79" t="s">
        <v>82</v>
      </c>
      <c r="C157" s="90">
        <v>0</v>
      </c>
      <c r="D157" s="100"/>
      <c r="E157" s="79" t="s">
        <v>83</v>
      </c>
      <c r="F157" s="82"/>
      <c r="G157" s="82"/>
      <c r="H157" s="87">
        <v>3</v>
      </c>
      <c r="I157" s="82"/>
      <c r="J157" s="84" t="s">
        <v>84</v>
      </c>
      <c r="K157" s="85"/>
      <c r="L157" s="85"/>
      <c r="M157" s="221">
        <v>0</v>
      </c>
      <c r="S157" s="11"/>
      <c r="T157" s="1"/>
      <c r="U157" s="11"/>
      <c r="AE157" s="11"/>
    </row>
    <row r="158" spans="1:31" s="26" customFormat="1" ht="12.75">
      <c r="A158" s="196"/>
      <c r="B158" s="79" t="s">
        <v>85</v>
      </c>
      <c r="C158" s="92">
        <v>287</v>
      </c>
      <c r="D158" s="78"/>
      <c r="E158" s="82"/>
      <c r="F158" s="82"/>
      <c r="G158" s="82"/>
      <c r="H158" s="82"/>
      <c r="I158" s="82"/>
      <c r="J158" s="82"/>
      <c r="K158" s="82"/>
      <c r="L158" s="48"/>
      <c r="M158" s="230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1:31" s="26" customFormat="1" ht="12.75">
      <c r="A159" s="196"/>
      <c r="B159" s="79" t="s">
        <v>86</v>
      </c>
      <c r="C159" s="94">
        <v>0.54</v>
      </c>
      <c r="D159" s="79"/>
      <c r="E159" s="95" t="s">
        <v>87</v>
      </c>
      <c r="F159" s="82"/>
      <c r="G159" s="48"/>
      <c r="H159" s="82"/>
      <c r="I159" s="96">
        <v>1.5</v>
      </c>
      <c r="J159" s="82"/>
      <c r="K159" s="101"/>
      <c r="L159" s="101"/>
      <c r="M159" s="197"/>
      <c r="N159" s="22"/>
      <c r="O159" s="22"/>
      <c r="P159" s="11"/>
      <c r="Q159" s="11"/>
      <c r="S159" s="13"/>
      <c r="T159" s="13"/>
      <c r="V159" s="13"/>
      <c r="W159" s="13"/>
      <c r="X159" s="13"/>
      <c r="Y159" s="13"/>
      <c r="Z159" s="11"/>
      <c r="AA159" s="11"/>
      <c r="AB159" s="11"/>
      <c r="AD159" s="22"/>
      <c r="AE159" s="11"/>
    </row>
    <row r="160" spans="1:31" s="26" customFormat="1" ht="12.75">
      <c r="A160" s="196"/>
      <c r="B160" s="57"/>
      <c r="C160" s="97"/>
      <c r="D160" s="78"/>
      <c r="E160" s="102"/>
      <c r="F160" s="57"/>
      <c r="G160" s="57"/>
      <c r="H160" s="102"/>
      <c r="I160" s="79"/>
      <c r="J160" s="102"/>
      <c r="K160" s="248"/>
      <c r="L160" s="79"/>
      <c r="M160" s="231"/>
      <c r="N160" s="27"/>
      <c r="O160" s="12"/>
      <c r="P160" s="27"/>
      <c r="Q160" s="27"/>
      <c r="R160" s="13"/>
      <c r="S160" s="13"/>
      <c r="T160" s="13"/>
      <c r="U160" s="13"/>
      <c r="V160" s="13"/>
      <c r="W160" s="13"/>
      <c r="X160" s="13"/>
      <c r="Y160" s="13"/>
      <c r="Z160" s="11"/>
      <c r="AA160" s="11"/>
      <c r="AB160" s="11"/>
      <c r="AC160" s="11"/>
      <c r="AD160" s="11"/>
      <c r="AE160" s="11"/>
    </row>
    <row r="161" spans="1:31" s="26" customFormat="1" ht="12.75">
      <c r="A161" s="196"/>
      <c r="B161" s="74" t="s">
        <v>91</v>
      </c>
      <c r="C161" s="78" t="s">
        <v>92</v>
      </c>
      <c r="D161" s="98"/>
      <c r="E161" s="97"/>
      <c r="F161" s="48"/>
      <c r="G161" s="57"/>
      <c r="H161" s="57"/>
      <c r="I161" s="57"/>
      <c r="J161" s="57"/>
      <c r="K161" s="57"/>
      <c r="L161" s="57"/>
      <c r="M161" s="210"/>
      <c r="N161" s="7"/>
      <c r="O161" s="7"/>
      <c r="P161" s="7"/>
      <c r="Q161" s="7"/>
      <c r="R161" s="8"/>
      <c r="S161" s="8"/>
      <c r="T161" s="11"/>
      <c r="U161" s="11"/>
      <c r="V161" s="11"/>
      <c r="W161" s="11"/>
      <c r="X161" s="11"/>
      <c r="Y161" s="11"/>
      <c r="Z161" s="11"/>
      <c r="AA161" s="11"/>
      <c r="AB161" s="7"/>
      <c r="AC161" s="7"/>
      <c r="AD161" s="7"/>
      <c r="AE161" s="7"/>
    </row>
    <row r="162" spans="1:31" s="26" customFormat="1" ht="15.75">
      <c r="A162" s="196"/>
      <c r="B162" s="79" t="s">
        <v>124</v>
      </c>
      <c r="C162" s="80">
        <v>42</v>
      </c>
      <c r="D162" s="78"/>
      <c r="E162" s="81"/>
      <c r="F162" s="48"/>
      <c r="G162" s="83"/>
      <c r="H162" s="60"/>
      <c r="I162" s="79"/>
      <c r="J162" s="82"/>
      <c r="K162" s="82"/>
      <c r="L162" s="82"/>
      <c r="M162" s="220"/>
      <c r="N162" s="1"/>
      <c r="O162" s="1"/>
      <c r="P162" s="11"/>
      <c r="Q162" s="11"/>
      <c r="R162" s="13"/>
      <c r="S162" s="6"/>
      <c r="T162" s="13"/>
      <c r="U162" s="13"/>
      <c r="V162" s="13"/>
      <c r="W162" s="13"/>
      <c r="X162" s="13"/>
      <c r="Y162" s="13"/>
      <c r="Z162" s="11"/>
      <c r="AA162" s="11"/>
      <c r="AB162" s="11"/>
      <c r="AC162" s="11"/>
      <c r="AD162" s="11"/>
      <c r="AE162" s="11"/>
    </row>
    <row r="163" spans="1:31" s="26" customFormat="1" ht="12.75">
      <c r="A163" s="196"/>
      <c r="B163" s="84" t="s">
        <v>67</v>
      </c>
      <c r="C163" s="86">
        <v>4.026</v>
      </c>
      <c r="D163" s="78"/>
      <c r="E163" s="81"/>
      <c r="F163" s="82"/>
      <c r="G163" s="79" t="s">
        <v>90</v>
      </c>
      <c r="H163" s="78"/>
      <c r="I163" s="82"/>
      <c r="J163" s="87">
        <v>100</v>
      </c>
      <c r="K163" s="48"/>
      <c r="L163" s="82"/>
      <c r="M163" s="220"/>
      <c r="N163" s="1"/>
      <c r="O163" s="11"/>
      <c r="P163" s="11"/>
      <c r="Q163" s="11"/>
      <c r="R163" s="13"/>
      <c r="S163" s="10"/>
      <c r="U163" s="13"/>
      <c r="V163" s="13"/>
      <c r="W163" s="13"/>
      <c r="X163" s="13"/>
      <c r="Y163" s="13"/>
      <c r="Z163" s="11"/>
      <c r="AA163" s="11"/>
      <c r="AB163" s="11"/>
      <c r="AC163" s="11"/>
      <c r="AD163" s="11"/>
      <c r="AE163" s="11"/>
    </row>
    <row r="164" spans="1:31" s="26" customFormat="1" ht="12.75">
      <c r="A164" s="196"/>
      <c r="B164" s="79" t="s">
        <v>69</v>
      </c>
      <c r="C164" s="80">
        <v>3</v>
      </c>
      <c r="D164" s="79"/>
      <c r="E164" s="81"/>
      <c r="F164" s="82"/>
      <c r="G164" s="82"/>
      <c r="H164" s="82"/>
      <c r="I164" s="48"/>
      <c r="J164" s="83"/>
      <c r="K164" s="83"/>
      <c r="L164" s="82"/>
      <c r="M164" s="220"/>
      <c r="N164" s="1"/>
      <c r="O164" s="11"/>
      <c r="P164" s="11"/>
      <c r="Q164" s="11"/>
      <c r="R164" s="13"/>
      <c r="S164" s="13"/>
      <c r="T164" s="13"/>
      <c r="U164" s="13"/>
      <c r="V164" s="13"/>
      <c r="W164" s="13"/>
      <c r="X164" s="13"/>
      <c r="Y164" s="13"/>
      <c r="Z164" s="11"/>
      <c r="AA164" s="11"/>
      <c r="AB164" s="11"/>
      <c r="AC164" s="11"/>
      <c r="AD164" s="11"/>
      <c r="AE164" s="11"/>
    </row>
    <row r="165" spans="1:31" s="26" customFormat="1" ht="12.75">
      <c r="A165" s="196"/>
      <c r="B165" s="79"/>
      <c r="C165" s="61"/>
      <c r="D165" s="79"/>
      <c r="E165" s="81"/>
      <c r="F165" s="82"/>
      <c r="G165" s="82"/>
      <c r="H165" s="82"/>
      <c r="I165" s="48"/>
      <c r="J165" s="83"/>
      <c r="K165" s="83"/>
      <c r="L165" s="82"/>
      <c r="M165" s="220"/>
      <c r="N165" s="1"/>
      <c r="O165" s="11"/>
      <c r="P165" s="11"/>
      <c r="Q165" s="11"/>
      <c r="R165" s="13"/>
      <c r="S165" s="13"/>
      <c r="T165" s="13"/>
      <c r="U165" s="13"/>
      <c r="V165" s="13"/>
      <c r="W165" s="13"/>
      <c r="X165" s="13"/>
      <c r="Y165" s="13"/>
      <c r="Z165" s="11"/>
      <c r="AA165" s="11"/>
      <c r="AB165" s="11"/>
      <c r="AC165" s="11"/>
      <c r="AD165" s="11"/>
      <c r="AE165" s="11"/>
    </row>
    <row r="166" spans="1:31" s="26" customFormat="1" ht="12.75">
      <c r="A166" s="196"/>
      <c r="B166" s="79" t="s">
        <v>70</v>
      </c>
      <c r="C166" s="57"/>
      <c r="D166" s="79"/>
      <c r="E166" s="79" t="s">
        <v>71</v>
      </c>
      <c r="F166" s="78"/>
      <c r="G166" s="82"/>
      <c r="H166" s="87">
        <v>0</v>
      </c>
      <c r="I166" s="82"/>
      <c r="J166" s="84" t="s">
        <v>72</v>
      </c>
      <c r="K166" s="85"/>
      <c r="L166" s="85"/>
      <c r="M166" s="221">
        <v>1</v>
      </c>
      <c r="V166" s="13"/>
      <c r="Z166" s="11"/>
      <c r="AA166" s="11"/>
      <c r="AB166" s="11"/>
      <c r="AC166" s="11"/>
      <c r="AE166" s="11"/>
    </row>
    <row r="167" spans="1:31" s="26" customFormat="1" ht="12.75">
      <c r="A167" s="196"/>
      <c r="B167" s="79" t="s">
        <v>73</v>
      </c>
      <c r="C167" s="90">
        <v>1</v>
      </c>
      <c r="D167" s="79"/>
      <c r="E167" s="79" t="s">
        <v>74</v>
      </c>
      <c r="F167" s="78"/>
      <c r="G167" s="82"/>
      <c r="H167" s="87">
        <v>0</v>
      </c>
      <c r="I167" s="82"/>
      <c r="J167" s="84" t="s">
        <v>75</v>
      </c>
      <c r="K167" s="85"/>
      <c r="L167" s="85"/>
      <c r="M167" s="221">
        <v>1</v>
      </c>
      <c r="V167" s="13"/>
      <c r="Z167" s="11"/>
      <c r="AA167" s="11"/>
      <c r="AB167" s="11"/>
      <c r="AC167" s="1"/>
      <c r="AE167" s="11"/>
    </row>
    <row r="168" spans="1:31" s="26" customFormat="1" ht="12.75">
      <c r="A168" s="196"/>
      <c r="B168" s="79" t="s">
        <v>76</v>
      </c>
      <c r="C168" s="90">
        <v>0</v>
      </c>
      <c r="D168" s="79"/>
      <c r="E168" s="79" t="s">
        <v>77</v>
      </c>
      <c r="F168" s="78"/>
      <c r="G168" s="82"/>
      <c r="H168" s="87">
        <v>0</v>
      </c>
      <c r="I168" s="82"/>
      <c r="J168" s="84" t="s">
        <v>78</v>
      </c>
      <c r="K168" s="85"/>
      <c r="L168" s="85"/>
      <c r="M168" s="221">
        <v>0</v>
      </c>
      <c r="V168" s="13"/>
      <c r="Z168" s="11"/>
      <c r="AA168" s="11"/>
      <c r="AB168" s="11"/>
      <c r="AC168" s="11"/>
      <c r="AE168" s="11"/>
    </row>
    <row r="169" spans="1:31" s="26" customFormat="1" ht="12.75">
      <c r="A169" s="196"/>
      <c r="B169" s="79" t="s">
        <v>79</v>
      </c>
      <c r="C169" s="90">
        <v>0</v>
      </c>
      <c r="D169" s="79"/>
      <c r="E169" s="79" t="s">
        <v>80</v>
      </c>
      <c r="F169" s="82"/>
      <c r="G169" s="82"/>
      <c r="H169" s="87">
        <v>0</v>
      </c>
      <c r="I169" s="82"/>
      <c r="J169" s="84" t="s">
        <v>81</v>
      </c>
      <c r="K169" s="85"/>
      <c r="L169" s="85"/>
      <c r="M169" s="221">
        <v>0</v>
      </c>
      <c r="V169" s="13"/>
      <c r="Z169" s="11"/>
      <c r="AA169" s="11"/>
      <c r="AB169" s="11"/>
      <c r="AC169" s="11"/>
      <c r="AE169" s="11"/>
    </row>
    <row r="170" spans="1:31" s="26" customFormat="1" ht="12.75">
      <c r="A170" s="196"/>
      <c r="B170" s="79" t="s">
        <v>82</v>
      </c>
      <c r="C170" s="90">
        <v>0</v>
      </c>
      <c r="D170" s="100"/>
      <c r="E170" s="79" t="s">
        <v>83</v>
      </c>
      <c r="F170" s="82"/>
      <c r="G170" s="82"/>
      <c r="H170" s="87">
        <v>0</v>
      </c>
      <c r="I170" s="82"/>
      <c r="J170" s="84" t="s">
        <v>84</v>
      </c>
      <c r="K170" s="85"/>
      <c r="L170" s="85"/>
      <c r="M170" s="221">
        <v>0</v>
      </c>
      <c r="V170" s="13"/>
      <c r="Z170" s="11"/>
      <c r="AA170" s="11"/>
      <c r="AB170" s="1"/>
      <c r="AC170" s="11"/>
      <c r="AE170" s="11"/>
    </row>
    <row r="171" spans="1:31" s="26" customFormat="1" ht="12.75">
      <c r="A171" s="196"/>
      <c r="B171" s="79" t="s">
        <v>85</v>
      </c>
      <c r="C171" s="92">
        <v>22.2</v>
      </c>
      <c r="D171" s="78"/>
      <c r="E171" s="82"/>
      <c r="F171" s="82"/>
      <c r="G171" s="82"/>
      <c r="H171" s="82"/>
      <c r="I171" s="82"/>
      <c r="J171" s="82"/>
      <c r="K171" s="82"/>
      <c r="L171" s="48"/>
      <c r="M171" s="230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1:31" s="26" customFormat="1" ht="12.75">
      <c r="A172" s="196"/>
      <c r="B172" s="79" t="s">
        <v>86</v>
      </c>
      <c r="C172" s="94">
        <v>4.15</v>
      </c>
      <c r="D172" s="79"/>
      <c r="E172" s="95" t="s">
        <v>87</v>
      </c>
      <c r="F172" s="85"/>
      <c r="G172" s="85"/>
      <c r="H172" s="85"/>
      <c r="I172" s="96">
        <v>0.92</v>
      </c>
      <c r="J172" s="48"/>
      <c r="K172" s="48"/>
      <c r="L172" s="48"/>
      <c r="M172" s="197"/>
      <c r="O172" s="22"/>
      <c r="P172" s="11"/>
      <c r="Q172" s="11"/>
      <c r="W172" s="13"/>
      <c r="X172" s="13"/>
      <c r="Y172" s="13"/>
      <c r="Z172" s="11"/>
      <c r="AA172" s="11"/>
      <c r="AB172" s="11"/>
      <c r="AD172" s="22"/>
      <c r="AE172" s="11"/>
    </row>
    <row r="173" spans="1:31" s="26" customFormat="1" ht="12.75">
      <c r="A173" s="196"/>
      <c r="B173" s="79"/>
      <c r="C173" s="57"/>
      <c r="D173" s="79"/>
      <c r="E173" s="82"/>
      <c r="F173" s="82"/>
      <c r="G173" s="82"/>
      <c r="H173" s="82"/>
      <c r="I173" s="82"/>
      <c r="J173" s="82"/>
      <c r="K173" s="101"/>
      <c r="L173" s="101"/>
      <c r="M173" s="232"/>
      <c r="N173" s="33"/>
      <c r="O173" s="33"/>
      <c r="P173" s="11"/>
      <c r="Q173" s="11"/>
      <c r="R173" s="10"/>
      <c r="S173" s="13"/>
      <c r="T173" s="13"/>
      <c r="U173" s="13"/>
      <c r="V173" s="13"/>
      <c r="W173" s="13"/>
      <c r="X173" s="13"/>
      <c r="Y173" s="13"/>
      <c r="Z173" s="11"/>
      <c r="AA173" s="11"/>
      <c r="AB173" s="11"/>
      <c r="AC173" s="21"/>
      <c r="AD173" s="21"/>
      <c r="AE173" s="11"/>
    </row>
    <row r="174" spans="1:31" s="26" customFormat="1" ht="12.75">
      <c r="A174" s="196"/>
      <c r="B174" s="78" t="s">
        <v>93</v>
      </c>
      <c r="C174" s="103">
        <v>182</v>
      </c>
      <c r="D174" s="104">
        <f>C174</f>
        <v>182</v>
      </c>
      <c r="E174" s="102"/>
      <c r="F174" s="57"/>
      <c r="G174" s="57"/>
      <c r="H174" s="102"/>
      <c r="I174" s="105"/>
      <c r="J174" s="48"/>
      <c r="K174" s="106"/>
      <c r="L174" s="59"/>
      <c r="M174" s="231"/>
      <c r="N174" s="27"/>
      <c r="O174" s="12"/>
      <c r="P174" s="27"/>
      <c r="Q174" s="27"/>
      <c r="R174" s="13"/>
      <c r="S174" s="13"/>
      <c r="T174" s="13"/>
      <c r="U174" s="13"/>
      <c r="V174" s="13"/>
      <c r="W174" s="13"/>
      <c r="X174" s="13"/>
      <c r="Y174" s="13"/>
      <c r="Z174" s="11"/>
      <c r="AA174" s="11"/>
      <c r="AB174" s="11"/>
      <c r="AC174" s="11"/>
      <c r="AD174" s="11"/>
      <c r="AE174" s="11"/>
    </row>
    <row r="175" spans="1:31" s="26" customFormat="1" ht="15.75">
      <c r="A175" s="196"/>
      <c r="B175" s="78" t="s">
        <v>126</v>
      </c>
      <c r="C175" s="103">
        <v>0.3</v>
      </c>
      <c r="D175" s="104">
        <f>C175*10</f>
        <v>3</v>
      </c>
      <c r="E175" s="102"/>
      <c r="F175" s="57"/>
      <c r="G175" s="57"/>
      <c r="H175" s="102"/>
      <c r="I175" s="102"/>
      <c r="J175" s="48"/>
      <c r="K175" s="107"/>
      <c r="L175" s="59"/>
      <c r="M175" s="231"/>
      <c r="P175" s="25"/>
      <c r="Q175" s="27"/>
      <c r="R175" s="13"/>
      <c r="S175" s="13"/>
      <c r="T175" s="13"/>
      <c r="U175" s="13"/>
      <c r="V175" s="13"/>
      <c r="W175" s="13"/>
      <c r="X175" s="13"/>
      <c r="Y175" s="13"/>
      <c r="Z175" s="11"/>
      <c r="AA175" s="11"/>
      <c r="AB175" s="11"/>
      <c r="AC175" s="11"/>
      <c r="AD175" s="11"/>
      <c r="AE175" s="11"/>
    </row>
    <row r="176" spans="1:31" s="26" customFormat="1" ht="15.75">
      <c r="A176" s="196"/>
      <c r="B176" s="78" t="s">
        <v>127</v>
      </c>
      <c r="C176" s="103">
        <v>1.9</v>
      </c>
      <c r="D176" s="104">
        <f>C176*10</f>
        <v>19</v>
      </c>
      <c r="E176" s="102"/>
      <c r="F176" s="57"/>
      <c r="G176" s="57"/>
      <c r="H176" s="102"/>
      <c r="I176" s="102"/>
      <c r="J176" s="79"/>
      <c r="K176" s="108"/>
      <c r="L176" s="106"/>
      <c r="M176" s="231"/>
      <c r="P176" s="27"/>
      <c r="Q176" s="27"/>
      <c r="R176" s="13"/>
      <c r="S176" s="13"/>
      <c r="T176" s="13"/>
      <c r="U176" s="13"/>
      <c r="V176" s="13"/>
      <c r="W176" s="13"/>
      <c r="X176" s="13"/>
      <c r="Y176" s="13"/>
      <c r="Z176" s="11"/>
      <c r="AA176" s="11"/>
      <c r="AB176" s="11"/>
      <c r="AC176" s="11"/>
      <c r="AD176" s="11"/>
      <c r="AE176" s="11"/>
    </row>
    <row r="177" spans="1:31" s="26" customFormat="1" ht="12.75">
      <c r="A177" s="196"/>
      <c r="B177" s="78" t="s">
        <v>94</v>
      </c>
      <c r="C177" s="103">
        <v>2.97</v>
      </c>
      <c r="D177" s="104">
        <f>C177</f>
        <v>2.97</v>
      </c>
      <c r="E177" s="102"/>
      <c r="F177" s="57"/>
      <c r="G177" s="57"/>
      <c r="H177" s="102"/>
      <c r="I177" s="102"/>
      <c r="J177" s="79"/>
      <c r="K177" s="108"/>
      <c r="L177" s="106"/>
      <c r="M177" s="231"/>
      <c r="P177" s="27"/>
      <c r="Q177" s="27"/>
      <c r="R177" s="13"/>
      <c r="S177" s="13"/>
      <c r="T177" s="13"/>
      <c r="U177" s="13"/>
      <c r="V177" s="13"/>
      <c r="W177" s="13"/>
      <c r="X177" s="13"/>
      <c r="Y177" s="13"/>
      <c r="Z177" s="11"/>
      <c r="AA177" s="11"/>
      <c r="AB177" s="11"/>
      <c r="AC177" s="11"/>
      <c r="AD177" s="11"/>
      <c r="AE177" s="11"/>
    </row>
    <row r="178" spans="1:31" s="26" customFormat="1" ht="12.75">
      <c r="A178" s="196"/>
      <c r="B178" s="78" t="s">
        <v>95</v>
      </c>
      <c r="C178" s="109">
        <v>195.17562621838707</v>
      </c>
      <c r="D178" s="110">
        <f>D174+D175+D176+D177</f>
        <v>206.97</v>
      </c>
      <c r="E178" s="102"/>
      <c r="F178" s="111"/>
      <c r="G178" s="111"/>
      <c r="H178" s="102"/>
      <c r="I178" s="48"/>
      <c r="J178" s="93"/>
      <c r="K178" s="107"/>
      <c r="L178" s="112"/>
      <c r="M178" s="231"/>
      <c r="P178" s="32"/>
      <c r="Q178" s="21"/>
      <c r="R178" s="21"/>
      <c r="S178" s="21"/>
      <c r="T178" s="10"/>
      <c r="U178" s="13"/>
      <c r="V178" s="13"/>
      <c r="W178" s="13"/>
      <c r="X178" s="13"/>
      <c r="Y178" s="370"/>
      <c r="Z178" s="370"/>
      <c r="AA178" s="1"/>
      <c r="AB178" s="11"/>
      <c r="AC178" s="34"/>
      <c r="AD178" s="34"/>
      <c r="AE178" s="35"/>
    </row>
    <row r="179" spans="1:31" s="26" customFormat="1" ht="12.75">
      <c r="A179" s="196"/>
      <c r="B179" s="78" t="s">
        <v>96</v>
      </c>
      <c r="C179" s="109">
        <v>183</v>
      </c>
      <c r="D179" s="110">
        <f>C179</f>
        <v>183</v>
      </c>
      <c r="E179" s="102"/>
      <c r="F179" s="111"/>
      <c r="G179" s="111"/>
      <c r="H179" s="102"/>
      <c r="I179" s="48"/>
      <c r="J179" s="93"/>
      <c r="K179" s="107"/>
      <c r="L179" s="112"/>
      <c r="M179" s="231"/>
      <c r="P179" s="32"/>
      <c r="Q179" s="21"/>
      <c r="R179" s="21"/>
      <c r="S179" s="21"/>
      <c r="T179" s="10"/>
      <c r="U179" s="13"/>
      <c r="V179" s="13"/>
      <c r="W179" s="13"/>
      <c r="X179" s="13"/>
      <c r="Y179" s="10"/>
      <c r="Z179" s="10"/>
      <c r="AA179" s="1"/>
      <c r="AB179" s="11"/>
      <c r="AC179" s="34"/>
      <c r="AD179" s="34"/>
      <c r="AE179" s="35"/>
    </row>
    <row r="180" spans="1:31" s="26" customFormat="1" ht="12.75">
      <c r="A180" s="196"/>
      <c r="B180" s="78" t="s">
        <v>97</v>
      </c>
      <c r="C180" s="93"/>
      <c r="D180" s="110">
        <f>D178-D179</f>
        <v>23.97</v>
      </c>
      <c r="E180" s="102"/>
      <c r="F180" s="111"/>
      <c r="G180" s="111"/>
      <c r="H180" s="102"/>
      <c r="I180" s="48"/>
      <c r="J180" s="93"/>
      <c r="K180" s="107"/>
      <c r="L180" s="112"/>
      <c r="M180" s="231"/>
      <c r="P180" s="32"/>
      <c r="Q180" s="21"/>
      <c r="R180" s="21"/>
      <c r="S180" s="21"/>
      <c r="T180" s="10"/>
      <c r="U180" s="13"/>
      <c r="V180" s="13"/>
      <c r="W180" s="13"/>
      <c r="X180" s="13"/>
      <c r="Y180" s="10"/>
      <c r="Z180" s="10"/>
      <c r="AA180" s="1"/>
      <c r="AB180" s="11"/>
      <c r="AC180" s="34"/>
      <c r="AD180" s="34"/>
      <c r="AE180" s="35"/>
    </row>
    <row r="181" spans="1:31" s="26" customFormat="1" ht="12.75">
      <c r="A181" s="196"/>
      <c r="B181" s="78"/>
      <c r="C181" s="93"/>
      <c r="D181" s="95"/>
      <c r="E181" s="102"/>
      <c r="F181" s="111"/>
      <c r="G181" s="111"/>
      <c r="H181" s="102"/>
      <c r="I181" s="48"/>
      <c r="J181" s="93"/>
      <c r="K181" s="107"/>
      <c r="L181" s="112"/>
      <c r="M181" s="231"/>
      <c r="P181" s="32"/>
      <c r="Q181" s="21"/>
      <c r="R181" s="21"/>
      <c r="S181" s="21"/>
      <c r="T181" s="10"/>
      <c r="U181" s="13"/>
      <c r="V181" s="13"/>
      <c r="W181" s="13"/>
      <c r="X181" s="13"/>
      <c r="Y181" s="10"/>
      <c r="Z181" s="10"/>
      <c r="AA181" s="1"/>
      <c r="AB181" s="11"/>
      <c r="AC181" s="34"/>
      <c r="AD181" s="34"/>
      <c r="AE181" s="35"/>
    </row>
    <row r="182" spans="1:31" s="26" customFormat="1" ht="12.75">
      <c r="A182" s="196"/>
      <c r="B182" s="52" t="s">
        <v>98</v>
      </c>
      <c r="C182" s="52"/>
      <c r="D182" s="52"/>
      <c r="E182" s="52"/>
      <c r="F182" s="52"/>
      <c r="G182" s="52"/>
      <c r="H182" s="102"/>
      <c r="I182" s="113"/>
      <c r="J182" s="102"/>
      <c r="K182" s="107"/>
      <c r="L182" s="112"/>
      <c r="M182" s="231"/>
      <c r="N182" s="36"/>
      <c r="O182" s="36"/>
      <c r="P182" s="36"/>
      <c r="Q182" s="21"/>
      <c r="R182" s="21"/>
      <c r="S182" s="21"/>
      <c r="T182" s="10"/>
      <c r="U182" s="13"/>
      <c r="V182" s="13"/>
      <c r="W182" s="13"/>
      <c r="X182" s="13"/>
      <c r="Y182" s="10"/>
      <c r="Z182" s="10"/>
      <c r="AA182" s="1"/>
      <c r="AB182" s="11"/>
      <c r="AC182" s="34"/>
      <c r="AD182" s="34"/>
      <c r="AE182" s="35"/>
    </row>
    <row r="183" spans="1:31" s="26" customFormat="1" ht="12.75">
      <c r="A183" s="196"/>
      <c r="B183" s="114" t="s">
        <v>99</v>
      </c>
      <c r="C183" s="63"/>
      <c r="D183" s="58"/>
      <c r="E183" s="115"/>
      <c r="F183" s="115"/>
      <c r="G183" s="115"/>
      <c r="H183" s="115"/>
      <c r="I183" s="115"/>
      <c r="J183" s="115"/>
      <c r="K183" s="115"/>
      <c r="L183" s="115"/>
      <c r="M183" s="233"/>
      <c r="N183" s="27"/>
      <c r="O183" s="27"/>
      <c r="P183" s="27"/>
      <c r="Q183" s="27"/>
      <c r="R183" s="13"/>
      <c r="S183" s="13"/>
      <c r="T183" s="13"/>
      <c r="U183" s="13"/>
      <c r="V183" s="13"/>
      <c r="W183" s="13"/>
      <c r="X183" s="13"/>
      <c r="Y183" s="13"/>
      <c r="Z183" s="11"/>
      <c r="AA183" s="11"/>
      <c r="AB183" s="11"/>
      <c r="AC183" s="11"/>
      <c r="AD183" s="11"/>
      <c r="AE183" s="11"/>
    </row>
    <row r="184" spans="1:31" s="26" customFormat="1" ht="12.75">
      <c r="A184" s="196"/>
      <c r="B184" s="114"/>
      <c r="C184" s="63"/>
      <c r="D184" s="58"/>
      <c r="E184" s="115"/>
      <c r="F184" s="115"/>
      <c r="G184" s="115"/>
      <c r="H184" s="115"/>
      <c r="I184" s="115"/>
      <c r="J184" s="115"/>
      <c r="K184" s="115"/>
      <c r="L184" s="115"/>
      <c r="M184" s="233"/>
      <c r="N184" s="27"/>
      <c r="O184" s="27"/>
      <c r="P184" s="27"/>
      <c r="Q184" s="27"/>
      <c r="R184" s="13"/>
      <c r="S184" s="13"/>
      <c r="T184" s="13"/>
      <c r="U184" s="13"/>
      <c r="V184" s="13"/>
      <c r="W184" s="13"/>
      <c r="X184" s="13"/>
      <c r="Y184" s="13"/>
      <c r="Z184" s="11"/>
      <c r="AA184" s="11"/>
      <c r="AB184" s="11"/>
      <c r="AC184" s="11"/>
      <c r="AD184" s="11"/>
      <c r="AE184" s="11"/>
    </row>
    <row r="185" spans="1:31" s="26" customFormat="1" ht="12.75">
      <c r="A185" s="196"/>
      <c r="B185" s="114"/>
      <c r="C185" s="63"/>
      <c r="D185" s="58"/>
      <c r="E185" s="115"/>
      <c r="F185" s="115"/>
      <c r="G185" s="115"/>
      <c r="H185" s="115"/>
      <c r="I185" s="115"/>
      <c r="J185" s="115"/>
      <c r="K185" s="115"/>
      <c r="L185" s="115"/>
      <c r="M185" s="233"/>
      <c r="N185" s="27"/>
      <c r="O185" s="27"/>
      <c r="P185" s="27"/>
      <c r="Q185" s="27"/>
      <c r="R185" s="13"/>
      <c r="S185" s="13"/>
      <c r="T185" s="13"/>
      <c r="U185" s="13"/>
      <c r="V185" s="13"/>
      <c r="W185" s="13"/>
      <c r="X185" s="13"/>
      <c r="Y185" s="13"/>
      <c r="Z185" s="11"/>
      <c r="AA185" s="11"/>
      <c r="AB185" s="11"/>
      <c r="AC185" s="11"/>
      <c r="AD185" s="11"/>
      <c r="AE185" s="11"/>
    </row>
    <row r="186" spans="1:13" s="26" customFormat="1" ht="12.75">
      <c r="A186" s="196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197"/>
    </row>
    <row r="187" spans="1:13" s="26" customFormat="1" ht="12.75">
      <c r="A187" s="199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3"/>
    </row>
    <row r="188" spans="1:13" s="28" customFormat="1" ht="12.75">
      <c r="A188" s="247">
        <v>3</v>
      </c>
      <c r="B188" s="121" t="s">
        <v>182</v>
      </c>
      <c r="C188" s="121"/>
      <c r="D188" s="121"/>
      <c r="E188" s="120"/>
      <c r="F188" s="120"/>
      <c r="G188" s="122"/>
      <c r="H188" s="122"/>
      <c r="I188" s="122"/>
      <c r="J188" s="120"/>
      <c r="K188" s="122"/>
      <c r="L188" s="122"/>
      <c r="M188" s="234"/>
    </row>
    <row r="189" spans="1:13" s="28" customFormat="1" ht="12.75">
      <c r="A189" s="235"/>
      <c r="B189" s="116"/>
      <c r="C189" s="116"/>
      <c r="D189" s="116"/>
      <c r="E189" s="108"/>
      <c r="F189" s="108"/>
      <c r="G189" s="117"/>
      <c r="H189" s="117"/>
      <c r="I189" s="117"/>
      <c r="J189" s="108"/>
      <c r="K189" s="117"/>
      <c r="L189" s="117"/>
      <c r="M189" s="236"/>
    </row>
    <row r="190" spans="1:13" ht="12.75">
      <c r="A190" s="196"/>
      <c r="B190" s="48"/>
      <c r="C190" s="47"/>
      <c r="D190" s="47"/>
      <c r="E190" s="47" t="s">
        <v>100</v>
      </c>
      <c r="F190" s="47" t="s">
        <v>101</v>
      </c>
      <c r="G190" s="47"/>
      <c r="H190" s="49"/>
      <c r="I190" s="49"/>
      <c r="J190" s="49"/>
      <c r="K190" s="49"/>
      <c r="L190" s="48"/>
      <c r="M190" s="197"/>
    </row>
    <row r="191" spans="1:13" ht="12.75">
      <c r="A191" s="196"/>
      <c r="B191" s="118"/>
      <c r="C191" s="47" t="s">
        <v>1</v>
      </c>
      <c r="D191" s="47"/>
      <c r="E191" s="47" t="s">
        <v>102</v>
      </c>
      <c r="F191" s="47" t="s">
        <v>103</v>
      </c>
      <c r="G191" s="47"/>
      <c r="H191" s="49"/>
      <c r="I191" s="49"/>
      <c r="J191" s="49"/>
      <c r="K191" s="49"/>
      <c r="L191" s="48"/>
      <c r="M191" s="197"/>
    </row>
    <row r="192" spans="1:13" ht="12.75">
      <c r="A192" s="196"/>
      <c r="B192" s="118"/>
      <c r="C192" s="47"/>
      <c r="D192" s="47"/>
      <c r="E192" s="49" t="s">
        <v>104</v>
      </c>
      <c r="F192" s="47"/>
      <c r="G192" s="47"/>
      <c r="H192" s="49"/>
      <c r="I192" s="49"/>
      <c r="J192" s="49"/>
      <c r="K192" s="49"/>
      <c r="L192" s="48"/>
      <c r="M192" s="197"/>
    </row>
    <row r="193" spans="1:13" ht="12.75">
      <c r="A193" s="196"/>
      <c r="B193" s="48"/>
      <c r="C193" s="47"/>
      <c r="D193" s="47"/>
      <c r="E193" s="49"/>
      <c r="F193" s="47"/>
      <c r="G193" s="47"/>
      <c r="H193" s="49"/>
      <c r="I193" s="49"/>
      <c r="J193" s="49"/>
      <c r="K193" s="49"/>
      <c r="L193" s="48"/>
      <c r="M193" s="197"/>
    </row>
    <row r="194" spans="1:13" s="28" customFormat="1" ht="12.75">
      <c r="A194" s="196"/>
      <c r="B194" s="119" t="s">
        <v>105</v>
      </c>
      <c r="C194" s="47"/>
      <c r="D194" s="47"/>
      <c r="E194" s="49"/>
      <c r="F194" s="47"/>
      <c r="G194" s="48"/>
      <c r="H194" s="48"/>
      <c r="I194" s="48"/>
      <c r="J194" s="48"/>
      <c r="K194" s="48"/>
      <c r="L194" s="48"/>
      <c r="M194" s="197"/>
    </row>
    <row r="195" spans="1:13" s="28" customFormat="1" ht="12.75">
      <c r="A195" s="196"/>
      <c r="B195" s="48"/>
      <c r="C195" s="47"/>
      <c r="D195" s="47"/>
      <c r="E195" s="49"/>
      <c r="F195" s="47"/>
      <c r="G195" s="48"/>
      <c r="H195" s="48"/>
      <c r="I195" s="48"/>
      <c r="J195" s="48"/>
      <c r="K195" s="48"/>
      <c r="L195" s="48"/>
      <c r="M195" s="197"/>
    </row>
    <row r="196" spans="1:13" s="28" customFormat="1" ht="12.75">
      <c r="A196" s="196"/>
      <c r="B196" s="48" t="s">
        <v>106</v>
      </c>
      <c r="C196" s="47">
        <v>7</v>
      </c>
      <c r="D196" s="49"/>
      <c r="E196" s="49">
        <v>0.3</v>
      </c>
      <c r="F196" s="49">
        <f aca="true" t="shared" si="4" ref="F196:F202">C196*E196</f>
        <v>2.1</v>
      </c>
      <c r="G196" s="48"/>
      <c r="H196" s="48"/>
      <c r="I196" s="48"/>
      <c r="J196" s="48"/>
      <c r="K196" s="48"/>
      <c r="L196" s="48"/>
      <c r="M196" s="197"/>
    </row>
    <row r="197" spans="1:13" s="28" customFormat="1" ht="12.75">
      <c r="A197" s="196"/>
      <c r="B197" s="48" t="s">
        <v>107</v>
      </c>
      <c r="C197" s="47">
        <v>10</v>
      </c>
      <c r="D197" s="49"/>
      <c r="E197" s="49">
        <v>0.5</v>
      </c>
      <c r="F197" s="49">
        <f t="shared" si="4"/>
        <v>5</v>
      </c>
      <c r="G197" s="48"/>
      <c r="H197" s="48"/>
      <c r="I197" s="48"/>
      <c r="J197" s="48"/>
      <c r="K197" s="48"/>
      <c r="L197" s="48"/>
      <c r="M197" s="197"/>
    </row>
    <row r="198" spans="1:13" s="28" customFormat="1" ht="12.75">
      <c r="A198" s="196"/>
      <c r="B198" s="48" t="s">
        <v>108</v>
      </c>
      <c r="C198" s="47">
        <v>3</v>
      </c>
      <c r="D198" s="47"/>
      <c r="E198" s="49">
        <v>0.3</v>
      </c>
      <c r="F198" s="49">
        <f t="shared" si="4"/>
        <v>0.8999999999999999</v>
      </c>
      <c r="G198" s="48"/>
      <c r="H198" s="48"/>
      <c r="I198" s="48"/>
      <c r="J198" s="48"/>
      <c r="K198" s="48"/>
      <c r="L198" s="48"/>
      <c r="M198" s="197"/>
    </row>
    <row r="199" spans="1:13" s="28" customFormat="1" ht="12.75">
      <c r="A199" s="196"/>
      <c r="B199" s="48" t="s">
        <v>109</v>
      </c>
      <c r="C199" s="47">
        <v>2</v>
      </c>
      <c r="D199" s="49"/>
      <c r="E199" s="49">
        <v>0.4</v>
      </c>
      <c r="F199" s="49">
        <f t="shared" si="4"/>
        <v>0.8</v>
      </c>
      <c r="G199" s="48"/>
      <c r="H199" s="48"/>
      <c r="I199" s="48"/>
      <c r="J199" s="48"/>
      <c r="K199" s="48"/>
      <c r="L199" s="48"/>
      <c r="M199" s="197"/>
    </row>
    <row r="200" spans="1:13" s="28" customFormat="1" ht="12.75">
      <c r="A200" s="196"/>
      <c r="B200" s="48" t="s">
        <v>110</v>
      </c>
      <c r="C200" s="47">
        <v>2</v>
      </c>
      <c r="D200" s="47"/>
      <c r="E200" s="49">
        <v>0.1</v>
      </c>
      <c r="F200" s="49">
        <f t="shared" si="4"/>
        <v>0.2</v>
      </c>
      <c r="G200" s="48"/>
      <c r="H200" s="48"/>
      <c r="I200" s="48"/>
      <c r="J200" s="48"/>
      <c r="K200" s="48"/>
      <c r="L200" s="48"/>
      <c r="M200" s="197"/>
    </row>
    <row r="201" spans="1:13" s="28" customFormat="1" ht="12.75">
      <c r="A201" s="196"/>
      <c r="B201" s="48" t="s">
        <v>111</v>
      </c>
      <c r="C201" s="47">
        <v>2</v>
      </c>
      <c r="D201" s="47"/>
      <c r="E201" s="49">
        <v>1</v>
      </c>
      <c r="F201" s="49">
        <f t="shared" si="4"/>
        <v>2</v>
      </c>
      <c r="G201" s="48"/>
      <c r="H201" s="48"/>
      <c r="I201" s="48"/>
      <c r="J201" s="48"/>
      <c r="K201" s="48"/>
      <c r="L201" s="48"/>
      <c r="M201" s="197"/>
    </row>
    <row r="202" spans="1:13" s="28" customFormat="1" ht="12.75">
      <c r="A202" s="196"/>
      <c r="B202" s="48" t="s">
        <v>112</v>
      </c>
      <c r="C202" s="47">
        <v>2</v>
      </c>
      <c r="D202" s="47"/>
      <c r="E202" s="49">
        <v>0.7</v>
      </c>
      <c r="F202" s="49">
        <f t="shared" si="4"/>
        <v>1.4</v>
      </c>
      <c r="G202" s="48"/>
      <c r="H202" s="48"/>
      <c r="I202" s="48"/>
      <c r="J202" s="48"/>
      <c r="K202" s="48"/>
      <c r="L202" s="48"/>
      <c r="M202" s="197"/>
    </row>
    <row r="203" spans="1:13" s="28" customFormat="1" ht="12.75">
      <c r="A203" s="196"/>
      <c r="B203" s="48"/>
      <c r="C203" s="47"/>
      <c r="D203" s="47"/>
      <c r="E203" s="49"/>
      <c r="F203" s="49"/>
      <c r="G203" s="47"/>
      <c r="H203" s="49"/>
      <c r="I203" s="49"/>
      <c r="J203" s="49"/>
      <c r="K203" s="49"/>
      <c r="L203" s="48"/>
      <c r="M203" s="197"/>
    </row>
    <row r="204" spans="1:13" s="28" customFormat="1" ht="12.75">
      <c r="A204" s="196"/>
      <c r="B204" s="119" t="s">
        <v>113</v>
      </c>
      <c r="C204" s="47"/>
      <c r="D204" s="47"/>
      <c r="E204" s="49"/>
      <c r="F204" s="49"/>
      <c r="G204" s="48"/>
      <c r="H204" s="48"/>
      <c r="I204" s="48"/>
      <c r="J204" s="48"/>
      <c r="K204" s="48"/>
      <c r="L204" s="48"/>
      <c r="M204" s="197"/>
    </row>
    <row r="205" spans="1:13" s="28" customFormat="1" ht="12.75">
      <c r="A205" s="196"/>
      <c r="B205" s="48"/>
      <c r="C205" s="47"/>
      <c r="D205" s="47"/>
      <c r="E205" s="49"/>
      <c r="F205" s="49"/>
      <c r="G205" s="48"/>
      <c r="H205" s="48"/>
      <c r="I205" s="48"/>
      <c r="J205" s="48"/>
      <c r="K205" s="48"/>
      <c r="L205" s="48"/>
      <c r="M205" s="197"/>
    </row>
    <row r="206" spans="1:13" s="28" customFormat="1" ht="12.75">
      <c r="A206" s="196"/>
      <c r="B206" s="48" t="s">
        <v>106</v>
      </c>
      <c r="C206" s="47">
        <v>4</v>
      </c>
      <c r="D206" s="49"/>
      <c r="E206" s="49">
        <v>0.3</v>
      </c>
      <c r="F206" s="49">
        <f aca="true" t="shared" si="5" ref="F206:F212">C206*E206</f>
        <v>1.2</v>
      </c>
      <c r="G206" s="48"/>
      <c r="H206" s="48"/>
      <c r="I206" s="48"/>
      <c r="J206" s="48"/>
      <c r="K206" s="48"/>
      <c r="L206" s="48"/>
      <c r="M206" s="197"/>
    </row>
    <row r="207" spans="1:13" s="28" customFormat="1" ht="12.75">
      <c r="A207" s="196"/>
      <c r="B207" s="48" t="s">
        <v>107</v>
      </c>
      <c r="C207" s="47">
        <v>6</v>
      </c>
      <c r="D207" s="49"/>
      <c r="E207" s="49">
        <v>0.5</v>
      </c>
      <c r="F207" s="49">
        <f t="shared" si="5"/>
        <v>3</v>
      </c>
      <c r="G207" s="48"/>
      <c r="H207" s="48"/>
      <c r="I207" s="48"/>
      <c r="J207" s="48"/>
      <c r="K207" s="48"/>
      <c r="L207" s="48"/>
      <c r="M207" s="197"/>
    </row>
    <row r="208" spans="1:13" s="28" customFormat="1" ht="12.75">
      <c r="A208" s="196"/>
      <c r="B208" s="48" t="s">
        <v>108</v>
      </c>
      <c r="C208" s="47">
        <v>3</v>
      </c>
      <c r="D208" s="47"/>
      <c r="E208" s="49">
        <v>0.3</v>
      </c>
      <c r="F208" s="49">
        <f t="shared" si="5"/>
        <v>0.8999999999999999</v>
      </c>
      <c r="G208" s="48"/>
      <c r="H208" s="48"/>
      <c r="I208" s="48"/>
      <c r="J208" s="48"/>
      <c r="K208" s="48"/>
      <c r="L208" s="48"/>
      <c r="M208" s="197"/>
    </row>
    <row r="209" spans="1:13" s="28" customFormat="1" ht="12.75">
      <c r="A209" s="196"/>
      <c r="B209" s="48" t="s">
        <v>109</v>
      </c>
      <c r="C209" s="47">
        <v>0</v>
      </c>
      <c r="D209" s="49"/>
      <c r="E209" s="49">
        <v>0.4</v>
      </c>
      <c r="F209" s="49">
        <f t="shared" si="5"/>
        <v>0</v>
      </c>
      <c r="G209" s="48"/>
      <c r="H209" s="48"/>
      <c r="I209" s="48"/>
      <c r="J209" s="48"/>
      <c r="K209" s="48"/>
      <c r="L209" s="48"/>
      <c r="M209" s="197"/>
    </row>
    <row r="210" spans="1:13" s="28" customFormat="1" ht="12.75">
      <c r="A210" s="196"/>
      <c r="B210" s="48" t="s">
        <v>110</v>
      </c>
      <c r="C210" s="47">
        <v>0</v>
      </c>
      <c r="D210" s="47"/>
      <c r="E210" s="49">
        <v>0.1</v>
      </c>
      <c r="F210" s="49">
        <f t="shared" si="5"/>
        <v>0</v>
      </c>
      <c r="G210" s="48"/>
      <c r="H210" s="48"/>
      <c r="I210" s="48"/>
      <c r="J210" s="48"/>
      <c r="K210" s="48"/>
      <c r="L210" s="48"/>
      <c r="M210" s="197"/>
    </row>
    <row r="211" spans="1:13" s="28" customFormat="1" ht="12.75">
      <c r="A211" s="196"/>
      <c r="B211" s="48" t="s">
        <v>111</v>
      </c>
      <c r="C211" s="47">
        <v>2</v>
      </c>
      <c r="D211" s="47"/>
      <c r="E211" s="49">
        <v>1</v>
      </c>
      <c r="F211" s="49">
        <f t="shared" si="5"/>
        <v>2</v>
      </c>
      <c r="G211" s="48"/>
      <c r="H211" s="48"/>
      <c r="I211" s="48"/>
      <c r="J211" s="48"/>
      <c r="K211" s="48"/>
      <c r="L211" s="48"/>
      <c r="M211" s="197"/>
    </row>
    <row r="212" spans="1:13" s="28" customFormat="1" ht="12.75">
      <c r="A212" s="196"/>
      <c r="B212" s="48" t="s">
        <v>112</v>
      </c>
      <c r="C212" s="47">
        <v>1</v>
      </c>
      <c r="D212" s="47"/>
      <c r="E212" s="49">
        <v>0.7</v>
      </c>
      <c r="F212" s="49">
        <f t="shared" si="5"/>
        <v>0.7</v>
      </c>
      <c r="G212" s="48"/>
      <c r="H212" s="48"/>
      <c r="I212" s="48"/>
      <c r="J212" s="48"/>
      <c r="K212" s="48"/>
      <c r="L212" s="48"/>
      <c r="M212" s="197"/>
    </row>
    <row r="213" spans="1:13" s="28" customFormat="1" ht="12.75">
      <c r="A213" s="196"/>
      <c r="B213" s="48"/>
      <c r="C213" s="47"/>
      <c r="D213" s="47"/>
      <c r="E213" s="49"/>
      <c r="F213" s="49"/>
      <c r="G213" s="47"/>
      <c r="H213" s="49"/>
      <c r="I213" s="49"/>
      <c r="J213" s="49"/>
      <c r="K213" s="49"/>
      <c r="L213" s="48"/>
      <c r="M213" s="197"/>
    </row>
    <row r="214" spans="1:13" s="28" customFormat="1" ht="12.75">
      <c r="A214" s="196"/>
      <c r="B214" s="48"/>
      <c r="C214" s="47"/>
      <c r="D214" s="47"/>
      <c r="E214" s="49"/>
      <c r="F214" s="49"/>
      <c r="G214" s="47"/>
      <c r="H214" s="49"/>
      <c r="I214" s="49"/>
      <c r="J214" s="49"/>
      <c r="K214" s="49"/>
      <c r="L214" s="48"/>
      <c r="M214" s="197"/>
    </row>
    <row r="215" spans="1:13" s="28" customFormat="1" ht="12.75">
      <c r="A215" s="196"/>
      <c r="B215" s="119" t="s">
        <v>114</v>
      </c>
      <c r="C215" s="47"/>
      <c r="D215" s="47"/>
      <c r="E215" s="49"/>
      <c r="F215" s="49"/>
      <c r="G215" s="48"/>
      <c r="H215" s="48"/>
      <c r="I215" s="48"/>
      <c r="J215" s="48"/>
      <c r="K215" s="48"/>
      <c r="L215" s="48"/>
      <c r="M215" s="197"/>
    </row>
    <row r="216" spans="1:13" s="28" customFormat="1" ht="12.75">
      <c r="A216" s="196"/>
      <c r="B216" s="48"/>
      <c r="C216" s="47"/>
      <c r="D216" s="47"/>
      <c r="E216" s="49"/>
      <c r="F216" s="49"/>
      <c r="G216" s="48"/>
      <c r="H216" s="48"/>
      <c r="I216" s="48"/>
      <c r="J216" s="48"/>
      <c r="K216" s="48"/>
      <c r="L216" s="48"/>
      <c r="M216" s="197"/>
    </row>
    <row r="217" spans="1:13" s="28" customFormat="1" ht="12.75">
      <c r="A217" s="196"/>
      <c r="B217" s="48" t="s">
        <v>106</v>
      </c>
      <c r="C217" s="47">
        <v>5</v>
      </c>
      <c r="D217" s="49"/>
      <c r="E217" s="49">
        <v>0.3</v>
      </c>
      <c r="F217" s="49">
        <f aca="true" t="shared" si="6" ref="F217:F223">C217*E217</f>
        <v>1.5</v>
      </c>
      <c r="G217" s="48"/>
      <c r="H217" s="48"/>
      <c r="I217" s="48"/>
      <c r="J217" s="48"/>
      <c r="K217" s="48"/>
      <c r="L217" s="48"/>
      <c r="M217" s="197"/>
    </row>
    <row r="218" spans="1:13" s="28" customFormat="1" ht="12.75">
      <c r="A218" s="196"/>
      <c r="B218" s="48" t="s">
        <v>107</v>
      </c>
      <c r="C218" s="47">
        <v>7</v>
      </c>
      <c r="D218" s="49"/>
      <c r="E218" s="49">
        <v>0.5</v>
      </c>
      <c r="F218" s="49">
        <f t="shared" si="6"/>
        <v>3.5</v>
      </c>
      <c r="G218" s="48"/>
      <c r="H218" s="48"/>
      <c r="I218" s="48"/>
      <c r="J218" s="48"/>
      <c r="K218" s="48"/>
      <c r="L218" s="48"/>
      <c r="M218" s="197"/>
    </row>
    <row r="219" spans="1:13" s="28" customFormat="1" ht="12.75">
      <c r="A219" s="196"/>
      <c r="B219" s="48" t="s">
        <v>108</v>
      </c>
      <c r="C219" s="47">
        <v>0</v>
      </c>
      <c r="D219" s="47"/>
      <c r="E219" s="49">
        <v>0.3</v>
      </c>
      <c r="F219" s="49">
        <f t="shared" si="6"/>
        <v>0</v>
      </c>
      <c r="G219" s="48"/>
      <c r="H219" s="48"/>
      <c r="I219" s="48"/>
      <c r="J219" s="48"/>
      <c r="K219" s="48"/>
      <c r="L219" s="48"/>
      <c r="M219" s="197"/>
    </row>
    <row r="220" spans="1:13" s="28" customFormat="1" ht="12.75">
      <c r="A220" s="196"/>
      <c r="B220" s="48" t="s">
        <v>109</v>
      </c>
      <c r="C220" s="47">
        <v>4</v>
      </c>
      <c r="D220" s="49"/>
      <c r="E220" s="49">
        <v>0.4</v>
      </c>
      <c r="F220" s="49">
        <f t="shared" si="6"/>
        <v>1.6</v>
      </c>
      <c r="G220" s="48"/>
      <c r="H220" s="48"/>
      <c r="I220" s="48"/>
      <c r="J220" s="48"/>
      <c r="K220" s="48"/>
      <c r="L220" s="48"/>
      <c r="M220" s="197"/>
    </row>
    <row r="221" spans="1:13" s="28" customFormat="1" ht="12.75">
      <c r="A221" s="196"/>
      <c r="B221" s="48" t="s">
        <v>110</v>
      </c>
      <c r="C221" s="47">
        <v>1</v>
      </c>
      <c r="D221" s="47"/>
      <c r="E221" s="49">
        <v>0.1</v>
      </c>
      <c r="F221" s="49">
        <f t="shared" si="6"/>
        <v>0.1</v>
      </c>
      <c r="G221" s="48"/>
      <c r="H221" s="48"/>
      <c r="I221" s="48"/>
      <c r="J221" s="48"/>
      <c r="K221" s="48"/>
      <c r="L221" s="48"/>
      <c r="M221" s="197"/>
    </row>
    <row r="222" spans="1:13" s="28" customFormat="1" ht="12.75">
      <c r="A222" s="196"/>
      <c r="B222" s="48" t="s">
        <v>111</v>
      </c>
      <c r="C222" s="47">
        <v>2</v>
      </c>
      <c r="D222" s="47"/>
      <c r="E222" s="49">
        <v>1</v>
      </c>
      <c r="F222" s="49">
        <f t="shared" si="6"/>
        <v>2</v>
      </c>
      <c r="G222" s="48"/>
      <c r="H222" s="48"/>
      <c r="I222" s="48"/>
      <c r="J222" s="48"/>
      <c r="K222" s="48"/>
      <c r="L222" s="48"/>
      <c r="M222" s="197"/>
    </row>
    <row r="223" spans="1:13" s="28" customFormat="1" ht="12.75">
      <c r="A223" s="199"/>
      <c r="B223" s="202" t="s">
        <v>112</v>
      </c>
      <c r="C223" s="200">
        <v>1</v>
      </c>
      <c r="D223" s="200"/>
      <c r="E223" s="201">
        <v>0.7</v>
      </c>
      <c r="F223" s="201">
        <f t="shared" si="6"/>
        <v>0.7</v>
      </c>
      <c r="G223" s="202"/>
      <c r="H223" s="202"/>
      <c r="I223" s="202"/>
      <c r="J223" s="202"/>
      <c r="K223" s="202"/>
      <c r="L223" s="202"/>
      <c r="M223" s="203"/>
    </row>
    <row r="224" spans="1:13" s="28" customFormat="1" ht="12.75">
      <c r="A224" s="204"/>
      <c r="B224" s="207"/>
      <c r="C224" s="205"/>
      <c r="D224" s="205"/>
      <c r="E224" s="206"/>
      <c r="F224" s="206"/>
      <c r="G224" s="205"/>
      <c r="H224" s="206"/>
      <c r="I224" s="206"/>
      <c r="J224" s="206"/>
      <c r="K224" s="206"/>
      <c r="L224" s="207"/>
      <c r="M224" s="208"/>
    </row>
    <row r="225" spans="1:13" s="28" customFormat="1" ht="12.75">
      <c r="A225" s="196"/>
      <c r="B225" s="48"/>
      <c r="C225" s="47"/>
      <c r="D225" s="47"/>
      <c r="E225" s="49"/>
      <c r="F225" s="49"/>
      <c r="G225" s="47"/>
      <c r="H225" s="49"/>
      <c r="I225" s="49"/>
      <c r="J225" s="49"/>
      <c r="K225" s="49"/>
      <c r="L225" s="48"/>
      <c r="M225" s="197"/>
    </row>
    <row r="226" spans="1:13" s="28" customFormat="1" ht="12.75">
      <c r="A226" s="196"/>
      <c r="B226" s="119" t="s">
        <v>115</v>
      </c>
      <c r="C226" s="47"/>
      <c r="D226" s="47"/>
      <c r="E226" s="49"/>
      <c r="F226" s="49"/>
      <c r="G226" s="48"/>
      <c r="H226" s="48"/>
      <c r="I226" s="48"/>
      <c r="J226" s="48"/>
      <c r="K226" s="48"/>
      <c r="L226" s="48"/>
      <c r="M226" s="197"/>
    </row>
    <row r="227" spans="1:13" s="28" customFormat="1" ht="12.75">
      <c r="A227" s="196"/>
      <c r="B227" s="48"/>
      <c r="C227" s="47"/>
      <c r="D227" s="47"/>
      <c r="E227" s="49"/>
      <c r="F227" s="49"/>
      <c r="G227" s="48"/>
      <c r="H227" s="48"/>
      <c r="I227" s="48"/>
      <c r="J227" s="48"/>
      <c r="K227" s="48"/>
      <c r="L227" s="48"/>
      <c r="M227" s="197"/>
    </row>
    <row r="228" spans="1:13" s="28" customFormat="1" ht="12.75">
      <c r="A228" s="196"/>
      <c r="B228" s="48" t="s">
        <v>106</v>
      </c>
      <c r="C228" s="47">
        <v>5</v>
      </c>
      <c r="D228" s="49"/>
      <c r="E228" s="49">
        <v>0.3</v>
      </c>
      <c r="F228" s="49">
        <f aca="true" t="shared" si="7" ref="F228:F234">C228*E228</f>
        <v>1.5</v>
      </c>
      <c r="G228" s="48"/>
      <c r="H228" s="48"/>
      <c r="I228" s="48"/>
      <c r="J228" s="48"/>
      <c r="K228" s="48"/>
      <c r="L228" s="48"/>
      <c r="M228" s="197"/>
    </row>
    <row r="229" spans="1:13" s="28" customFormat="1" ht="12.75">
      <c r="A229" s="196"/>
      <c r="B229" s="48" t="s">
        <v>107</v>
      </c>
      <c r="C229" s="47">
        <v>4</v>
      </c>
      <c r="D229" s="49"/>
      <c r="E229" s="49">
        <v>0.5</v>
      </c>
      <c r="F229" s="49">
        <f t="shared" si="7"/>
        <v>2</v>
      </c>
      <c r="G229" s="48"/>
      <c r="H229" s="48"/>
      <c r="I229" s="48"/>
      <c r="J229" s="48"/>
      <c r="K229" s="48"/>
      <c r="L229" s="48"/>
      <c r="M229" s="197"/>
    </row>
    <row r="230" spans="1:13" s="28" customFormat="1" ht="12.75">
      <c r="A230" s="196"/>
      <c r="B230" s="48" t="s">
        <v>108</v>
      </c>
      <c r="C230" s="47">
        <v>3</v>
      </c>
      <c r="D230" s="47"/>
      <c r="E230" s="49">
        <v>0.3</v>
      </c>
      <c r="F230" s="49">
        <f t="shared" si="7"/>
        <v>0.8999999999999999</v>
      </c>
      <c r="G230" s="48"/>
      <c r="H230" s="48"/>
      <c r="I230" s="48"/>
      <c r="J230" s="48"/>
      <c r="K230" s="48"/>
      <c r="L230" s="48"/>
      <c r="M230" s="197"/>
    </row>
    <row r="231" spans="1:13" s="28" customFormat="1" ht="12.75">
      <c r="A231" s="196"/>
      <c r="B231" s="48" t="s">
        <v>109</v>
      </c>
      <c r="C231" s="47">
        <v>5</v>
      </c>
      <c r="D231" s="49"/>
      <c r="E231" s="49">
        <v>0.4</v>
      </c>
      <c r="F231" s="49">
        <f t="shared" si="7"/>
        <v>2</v>
      </c>
      <c r="G231" s="48"/>
      <c r="H231" s="48"/>
      <c r="I231" s="48"/>
      <c r="J231" s="48"/>
      <c r="K231" s="48"/>
      <c r="L231" s="48"/>
      <c r="M231" s="197"/>
    </row>
    <row r="232" spans="1:13" s="28" customFormat="1" ht="12.75">
      <c r="A232" s="196"/>
      <c r="B232" s="48" t="s">
        <v>110</v>
      </c>
      <c r="C232" s="47">
        <v>1</v>
      </c>
      <c r="D232" s="47"/>
      <c r="E232" s="49">
        <v>0.1</v>
      </c>
      <c r="F232" s="49">
        <f t="shared" si="7"/>
        <v>0.1</v>
      </c>
      <c r="G232" s="48"/>
      <c r="H232" s="48"/>
      <c r="I232" s="48"/>
      <c r="J232" s="48"/>
      <c r="K232" s="48"/>
      <c r="L232" s="48"/>
      <c r="M232" s="197"/>
    </row>
    <row r="233" spans="1:13" s="28" customFormat="1" ht="12.75">
      <c r="A233" s="196"/>
      <c r="B233" s="48" t="s">
        <v>111</v>
      </c>
      <c r="C233" s="47">
        <v>1</v>
      </c>
      <c r="D233" s="47"/>
      <c r="E233" s="49">
        <v>1</v>
      </c>
      <c r="F233" s="49">
        <f t="shared" si="7"/>
        <v>1</v>
      </c>
      <c r="G233" s="48"/>
      <c r="H233" s="48"/>
      <c r="I233" s="48"/>
      <c r="J233" s="48"/>
      <c r="K233" s="48"/>
      <c r="L233" s="48"/>
      <c r="M233" s="197"/>
    </row>
    <row r="234" spans="1:13" s="28" customFormat="1" ht="12.75">
      <c r="A234" s="196"/>
      <c r="B234" s="48" t="s">
        <v>112</v>
      </c>
      <c r="C234" s="47">
        <v>0</v>
      </c>
      <c r="D234" s="47"/>
      <c r="E234" s="49">
        <v>0.7</v>
      </c>
      <c r="F234" s="49">
        <f t="shared" si="7"/>
        <v>0</v>
      </c>
      <c r="G234" s="47"/>
      <c r="H234" s="49"/>
      <c r="I234" s="49"/>
      <c r="J234" s="49"/>
      <c r="K234" s="49"/>
      <c r="L234" s="48"/>
      <c r="M234" s="197"/>
    </row>
    <row r="235" spans="1:13" s="28" customFormat="1" ht="12.75">
      <c r="A235" s="196"/>
      <c r="B235" s="48"/>
      <c r="C235" s="47"/>
      <c r="D235" s="47"/>
      <c r="E235" s="49"/>
      <c r="F235" s="49"/>
      <c r="G235" s="47"/>
      <c r="H235" s="49"/>
      <c r="I235" s="49"/>
      <c r="J235" s="49"/>
      <c r="K235" s="49"/>
      <c r="L235" s="48"/>
      <c r="M235" s="197"/>
    </row>
    <row r="236" spans="1:13" s="28" customFormat="1" ht="12.75">
      <c r="A236" s="196"/>
      <c r="B236" s="119" t="s">
        <v>116</v>
      </c>
      <c r="C236" s="47"/>
      <c r="D236" s="47"/>
      <c r="E236" s="49"/>
      <c r="F236" s="49"/>
      <c r="G236" s="48"/>
      <c r="H236" s="48"/>
      <c r="I236" s="48"/>
      <c r="J236" s="48"/>
      <c r="K236" s="48"/>
      <c r="L236" s="48"/>
      <c r="M236" s="197"/>
    </row>
    <row r="237" spans="1:13" s="28" customFormat="1" ht="12.75">
      <c r="A237" s="196"/>
      <c r="B237" s="48"/>
      <c r="C237" s="47"/>
      <c r="D237" s="47"/>
      <c r="E237" s="49"/>
      <c r="F237" s="49"/>
      <c r="G237" s="48"/>
      <c r="H237" s="48"/>
      <c r="I237" s="48"/>
      <c r="J237" s="48"/>
      <c r="K237" s="48"/>
      <c r="L237" s="48"/>
      <c r="M237" s="197"/>
    </row>
    <row r="238" spans="1:13" s="28" customFormat="1" ht="12.75">
      <c r="A238" s="196"/>
      <c r="B238" s="48" t="s">
        <v>106</v>
      </c>
      <c r="C238" s="47">
        <v>2</v>
      </c>
      <c r="D238" s="49"/>
      <c r="E238" s="49">
        <v>0.3</v>
      </c>
      <c r="F238" s="49">
        <f aca="true" t="shared" si="8" ref="F238:F244">C238*E238</f>
        <v>0.6</v>
      </c>
      <c r="G238" s="48"/>
      <c r="H238" s="48"/>
      <c r="I238" s="48"/>
      <c r="J238" s="48"/>
      <c r="K238" s="48"/>
      <c r="L238" s="48"/>
      <c r="M238" s="197"/>
    </row>
    <row r="239" spans="1:13" s="28" customFormat="1" ht="12.75">
      <c r="A239" s="196"/>
      <c r="B239" s="48" t="s">
        <v>107</v>
      </c>
      <c r="C239" s="47">
        <v>2</v>
      </c>
      <c r="D239" s="49"/>
      <c r="E239" s="49">
        <v>0.5</v>
      </c>
      <c r="F239" s="49">
        <f t="shared" si="8"/>
        <v>1</v>
      </c>
      <c r="G239" s="48"/>
      <c r="H239" s="48"/>
      <c r="I239" s="48"/>
      <c r="J239" s="48"/>
      <c r="K239" s="48"/>
      <c r="L239" s="48"/>
      <c r="M239" s="197"/>
    </row>
    <row r="240" spans="1:13" s="28" customFormat="1" ht="12.75">
      <c r="A240" s="196"/>
      <c r="B240" s="48" t="s">
        <v>108</v>
      </c>
      <c r="C240" s="47">
        <v>0</v>
      </c>
      <c r="D240" s="47"/>
      <c r="E240" s="49">
        <v>0.3</v>
      </c>
      <c r="F240" s="49">
        <f t="shared" si="8"/>
        <v>0</v>
      </c>
      <c r="G240" s="48"/>
      <c r="H240" s="48"/>
      <c r="I240" s="48"/>
      <c r="J240" s="48"/>
      <c r="K240" s="48"/>
      <c r="L240" s="48"/>
      <c r="M240" s="197"/>
    </row>
    <row r="241" spans="1:13" s="28" customFormat="1" ht="12.75">
      <c r="A241" s="196"/>
      <c r="B241" s="48" t="s">
        <v>109</v>
      </c>
      <c r="C241" s="47">
        <v>0</v>
      </c>
      <c r="D241" s="49"/>
      <c r="E241" s="49">
        <v>0.4</v>
      </c>
      <c r="F241" s="49">
        <f t="shared" si="8"/>
        <v>0</v>
      </c>
      <c r="G241" s="48"/>
      <c r="H241" s="48"/>
      <c r="I241" s="48"/>
      <c r="J241" s="48"/>
      <c r="K241" s="48"/>
      <c r="L241" s="48"/>
      <c r="M241" s="197"/>
    </row>
    <row r="242" spans="1:13" s="28" customFormat="1" ht="12.75">
      <c r="A242" s="196"/>
      <c r="B242" s="48" t="s">
        <v>110</v>
      </c>
      <c r="C242" s="47">
        <v>0</v>
      </c>
      <c r="D242" s="47"/>
      <c r="E242" s="49">
        <v>0.1</v>
      </c>
      <c r="F242" s="49">
        <f t="shared" si="8"/>
        <v>0</v>
      </c>
      <c r="G242" s="48"/>
      <c r="H242" s="48"/>
      <c r="I242" s="48"/>
      <c r="J242" s="48"/>
      <c r="K242" s="48"/>
      <c r="L242" s="48"/>
      <c r="M242" s="197"/>
    </row>
    <row r="243" spans="1:13" s="28" customFormat="1" ht="12.75">
      <c r="A243" s="196"/>
      <c r="B243" s="48" t="s">
        <v>111</v>
      </c>
      <c r="C243" s="47">
        <v>0</v>
      </c>
      <c r="D243" s="47"/>
      <c r="E243" s="49">
        <v>1</v>
      </c>
      <c r="F243" s="49">
        <f t="shared" si="8"/>
        <v>0</v>
      </c>
      <c r="G243" s="48"/>
      <c r="H243" s="48"/>
      <c r="I243" s="48"/>
      <c r="J243" s="48"/>
      <c r="K243" s="48"/>
      <c r="L243" s="48"/>
      <c r="M243" s="197"/>
    </row>
    <row r="244" spans="1:13" s="28" customFormat="1" ht="12.75">
      <c r="A244" s="196"/>
      <c r="B244" s="48" t="s">
        <v>112</v>
      </c>
      <c r="C244" s="47">
        <v>1</v>
      </c>
      <c r="D244" s="47"/>
      <c r="E244" s="49">
        <v>0.7</v>
      </c>
      <c r="F244" s="49">
        <f t="shared" si="8"/>
        <v>0.7</v>
      </c>
      <c r="G244" s="48"/>
      <c r="H244" s="48"/>
      <c r="I244" s="48"/>
      <c r="J244" s="48"/>
      <c r="K244" s="48"/>
      <c r="L244" s="48"/>
      <c r="M244" s="197"/>
    </row>
    <row r="245" spans="1:13" s="28" customFormat="1" ht="12.75">
      <c r="A245" s="196"/>
      <c r="B245" s="48"/>
      <c r="C245" s="47"/>
      <c r="D245" s="47"/>
      <c r="E245" s="49"/>
      <c r="F245" s="49"/>
      <c r="G245" s="47"/>
      <c r="H245" s="49"/>
      <c r="I245" s="49"/>
      <c r="J245" s="49"/>
      <c r="K245" s="49"/>
      <c r="L245" s="48"/>
      <c r="M245" s="197"/>
    </row>
    <row r="246" spans="1:13" s="28" customFormat="1" ht="12.75">
      <c r="A246" s="196"/>
      <c r="B246" s="48"/>
      <c r="C246" s="47"/>
      <c r="D246" s="47"/>
      <c r="E246" s="49"/>
      <c r="F246" s="49"/>
      <c r="G246" s="47"/>
      <c r="H246" s="49"/>
      <c r="I246" s="49"/>
      <c r="J246" s="49"/>
      <c r="K246" s="49"/>
      <c r="L246" s="48"/>
      <c r="M246" s="197"/>
    </row>
    <row r="247" spans="1:13" s="28" customFormat="1" ht="12.75">
      <c r="A247" s="196"/>
      <c r="B247" s="119" t="s">
        <v>117</v>
      </c>
      <c r="C247" s="47"/>
      <c r="D247" s="47"/>
      <c r="E247" s="49"/>
      <c r="F247" s="49"/>
      <c r="G247" s="48"/>
      <c r="H247" s="48"/>
      <c r="I247" s="48"/>
      <c r="J247" s="48"/>
      <c r="K247" s="48"/>
      <c r="L247" s="48"/>
      <c r="M247" s="197"/>
    </row>
    <row r="248" spans="1:13" s="28" customFormat="1" ht="12.75">
      <c r="A248" s="196"/>
      <c r="B248" s="48"/>
      <c r="C248" s="47"/>
      <c r="D248" s="47"/>
      <c r="E248" s="49"/>
      <c r="F248" s="49"/>
      <c r="G248" s="48"/>
      <c r="H248" s="48"/>
      <c r="I248" s="48"/>
      <c r="J248" s="48"/>
      <c r="K248" s="48"/>
      <c r="L248" s="48"/>
      <c r="M248" s="197"/>
    </row>
    <row r="249" spans="1:13" s="28" customFormat="1" ht="12.75">
      <c r="A249" s="196"/>
      <c r="B249" s="48" t="s">
        <v>106</v>
      </c>
      <c r="C249" s="47">
        <v>3</v>
      </c>
      <c r="D249" s="49"/>
      <c r="E249" s="49">
        <v>0.3</v>
      </c>
      <c r="F249" s="49">
        <f aca="true" t="shared" si="9" ref="F249:F255">C249*E249</f>
        <v>0.8999999999999999</v>
      </c>
      <c r="G249" s="48"/>
      <c r="H249" s="48"/>
      <c r="I249" s="48"/>
      <c r="J249" s="48"/>
      <c r="K249" s="48"/>
      <c r="L249" s="48"/>
      <c r="M249" s="197"/>
    </row>
    <row r="250" spans="1:13" s="28" customFormat="1" ht="12.75">
      <c r="A250" s="196"/>
      <c r="B250" s="48" t="s">
        <v>107</v>
      </c>
      <c r="C250" s="47">
        <v>3</v>
      </c>
      <c r="D250" s="49"/>
      <c r="E250" s="49">
        <v>0.5</v>
      </c>
      <c r="F250" s="49">
        <f t="shared" si="9"/>
        <v>1.5</v>
      </c>
      <c r="G250" s="48"/>
      <c r="H250" s="48"/>
      <c r="I250" s="48"/>
      <c r="J250" s="48"/>
      <c r="K250" s="48"/>
      <c r="L250" s="48"/>
      <c r="M250" s="197"/>
    </row>
    <row r="251" spans="1:13" s="28" customFormat="1" ht="12.75">
      <c r="A251" s="196"/>
      <c r="B251" s="48" t="s">
        <v>108</v>
      </c>
      <c r="C251" s="47">
        <v>2</v>
      </c>
      <c r="D251" s="47"/>
      <c r="E251" s="49">
        <v>0.3</v>
      </c>
      <c r="F251" s="49">
        <f t="shared" si="9"/>
        <v>0.6</v>
      </c>
      <c r="G251" s="48"/>
      <c r="H251" s="48"/>
      <c r="I251" s="48"/>
      <c r="J251" s="48"/>
      <c r="K251" s="48"/>
      <c r="L251" s="48"/>
      <c r="M251" s="197"/>
    </row>
    <row r="252" spans="1:13" s="28" customFormat="1" ht="12.75">
      <c r="A252" s="196"/>
      <c r="B252" s="48" t="s">
        <v>109</v>
      </c>
      <c r="C252" s="47">
        <v>0</v>
      </c>
      <c r="D252" s="49"/>
      <c r="E252" s="49">
        <v>0.4</v>
      </c>
      <c r="F252" s="49">
        <f t="shared" si="9"/>
        <v>0</v>
      </c>
      <c r="G252" s="48"/>
      <c r="H252" s="48"/>
      <c r="I252" s="48"/>
      <c r="J252" s="48"/>
      <c r="K252" s="48"/>
      <c r="L252" s="48"/>
      <c r="M252" s="197"/>
    </row>
    <row r="253" spans="1:13" s="28" customFormat="1" ht="12.75">
      <c r="A253" s="196"/>
      <c r="B253" s="48" t="s">
        <v>110</v>
      </c>
      <c r="C253" s="47">
        <v>1</v>
      </c>
      <c r="D253" s="47"/>
      <c r="E253" s="49">
        <v>0.1</v>
      </c>
      <c r="F253" s="49">
        <f t="shared" si="9"/>
        <v>0.1</v>
      </c>
      <c r="G253" s="48"/>
      <c r="H253" s="48"/>
      <c r="I253" s="48"/>
      <c r="J253" s="48"/>
      <c r="K253" s="48"/>
      <c r="L253" s="48"/>
      <c r="M253" s="197"/>
    </row>
    <row r="254" spans="1:13" s="28" customFormat="1" ht="12.75">
      <c r="A254" s="196"/>
      <c r="B254" s="48" t="s">
        <v>111</v>
      </c>
      <c r="C254" s="47">
        <v>0</v>
      </c>
      <c r="D254" s="47"/>
      <c r="E254" s="49">
        <v>1</v>
      </c>
      <c r="F254" s="49">
        <f t="shared" si="9"/>
        <v>0</v>
      </c>
      <c r="G254" s="48"/>
      <c r="H254" s="48"/>
      <c r="I254" s="48"/>
      <c r="J254" s="48"/>
      <c r="K254" s="48"/>
      <c r="L254" s="48"/>
      <c r="M254" s="197"/>
    </row>
    <row r="255" spans="1:13" s="28" customFormat="1" ht="12.75">
      <c r="A255" s="196"/>
      <c r="B255" s="48" t="s">
        <v>112</v>
      </c>
      <c r="C255" s="47">
        <v>0</v>
      </c>
      <c r="D255" s="47"/>
      <c r="E255" s="49">
        <v>0.7</v>
      </c>
      <c r="F255" s="49">
        <f t="shared" si="9"/>
        <v>0</v>
      </c>
      <c r="G255" s="47"/>
      <c r="H255" s="49"/>
      <c r="I255" s="49"/>
      <c r="J255" s="49"/>
      <c r="K255" s="49"/>
      <c r="L255" s="48"/>
      <c r="M255" s="197"/>
    </row>
    <row r="256" spans="1:13" s="28" customFormat="1" ht="12.75">
      <c r="A256" s="196"/>
      <c r="B256" s="48"/>
      <c r="C256" s="47"/>
      <c r="D256" s="47"/>
      <c r="E256" s="47"/>
      <c r="F256" s="48"/>
      <c r="G256" s="49"/>
      <c r="H256" s="47"/>
      <c r="I256" s="49"/>
      <c r="J256" s="49"/>
      <c r="K256" s="49"/>
      <c r="L256" s="48"/>
      <c r="M256" s="197"/>
    </row>
    <row r="257" spans="1:13" s="28" customFormat="1" ht="12.75">
      <c r="A257" s="196"/>
      <c r="B257" s="48"/>
      <c r="C257" s="47"/>
      <c r="D257" s="47"/>
      <c r="E257" s="47"/>
      <c r="F257" s="48"/>
      <c r="G257" s="49"/>
      <c r="H257" s="47"/>
      <c r="I257" s="49"/>
      <c r="J257" s="49"/>
      <c r="K257" s="49"/>
      <c r="L257" s="48"/>
      <c r="M257" s="197"/>
    </row>
    <row r="258" spans="1:13" s="28" customFormat="1" ht="12.75">
      <c r="A258" s="196"/>
      <c r="B258" s="48"/>
      <c r="C258" s="47"/>
      <c r="D258" s="47"/>
      <c r="E258" s="49" t="s">
        <v>118</v>
      </c>
      <c r="F258" s="49">
        <f>SUM(F196:F255)</f>
        <v>42.50000000000001</v>
      </c>
      <c r="G258" s="47"/>
      <c r="H258" s="49"/>
      <c r="I258" s="49"/>
      <c r="J258" s="49"/>
      <c r="K258" s="49"/>
      <c r="L258" s="48"/>
      <c r="M258" s="197"/>
    </row>
    <row r="259" spans="1:13" s="28" customFormat="1" ht="12.75">
      <c r="A259" s="199"/>
      <c r="B259" s="202"/>
      <c r="C259" s="200"/>
      <c r="D259" s="200"/>
      <c r="E259" s="201"/>
      <c r="F259" s="200"/>
      <c r="G259" s="200"/>
      <c r="H259" s="201"/>
      <c r="I259" s="201"/>
      <c r="J259" s="201"/>
      <c r="K259" s="201"/>
      <c r="L259" s="202"/>
      <c r="M259" s="203"/>
    </row>
    <row r="260" spans="1:13" s="28" customFormat="1" ht="12.75">
      <c r="A260" s="204"/>
      <c r="B260" s="207"/>
      <c r="C260" s="205"/>
      <c r="D260" s="205"/>
      <c r="E260" s="206" t="s">
        <v>119</v>
      </c>
      <c r="F260" s="206">
        <f>0.3*SQRT(F258)</f>
        <v>1.9557607215607946</v>
      </c>
      <c r="G260" s="205"/>
      <c r="H260" s="206"/>
      <c r="I260" s="206"/>
      <c r="J260" s="206"/>
      <c r="K260" s="206"/>
      <c r="L260" s="207"/>
      <c r="M260" s="208"/>
    </row>
    <row r="261" spans="1:13" ht="12.75">
      <c r="A261" s="196"/>
      <c r="B261" s="48"/>
      <c r="C261" s="47"/>
      <c r="D261" s="47"/>
      <c r="E261" s="49"/>
      <c r="F261" s="47"/>
      <c r="G261" s="47"/>
      <c r="H261" s="49"/>
      <c r="I261" s="49"/>
      <c r="J261" s="49"/>
      <c r="K261" s="49"/>
      <c r="L261" s="48"/>
      <c r="M261" s="197"/>
    </row>
    <row r="262" spans="1:13" ht="12.75">
      <c r="A262" s="196"/>
      <c r="B262" s="48"/>
      <c r="C262" s="47"/>
      <c r="D262" s="47"/>
      <c r="E262" s="49" t="s">
        <v>120</v>
      </c>
      <c r="F262" s="51">
        <f>F260*3600/1000</f>
        <v>7.04073859761886</v>
      </c>
      <c r="G262" s="47"/>
      <c r="H262" s="49"/>
      <c r="I262" s="49"/>
      <c r="J262" s="49"/>
      <c r="K262" s="49"/>
      <c r="L262" s="48"/>
      <c r="M262" s="197"/>
    </row>
    <row r="263" spans="1:13" ht="12.75">
      <c r="A263" s="196"/>
      <c r="B263" s="48"/>
      <c r="C263" s="47"/>
      <c r="D263" s="47"/>
      <c r="E263" s="47"/>
      <c r="F263" s="47"/>
      <c r="G263" s="47"/>
      <c r="H263" s="49"/>
      <c r="I263" s="49"/>
      <c r="J263" s="49"/>
      <c r="K263" s="49"/>
      <c r="L263" s="48"/>
      <c r="M263" s="197"/>
    </row>
    <row r="264" spans="1:13" ht="12.75">
      <c r="A264" s="196"/>
      <c r="B264" s="48"/>
      <c r="C264" s="47"/>
      <c r="D264" s="47"/>
      <c r="E264" s="49" t="s">
        <v>121</v>
      </c>
      <c r="F264" s="49">
        <f>F262*1000/60</f>
        <v>117.34564329364768</v>
      </c>
      <c r="G264" s="47"/>
      <c r="H264" s="49"/>
      <c r="I264" s="49"/>
      <c r="J264" s="49"/>
      <c r="K264" s="49"/>
      <c r="L264" s="48"/>
      <c r="M264" s="197"/>
    </row>
    <row r="265" spans="1:13" ht="12.75">
      <c r="A265" s="196"/>
      <c r="B265" s="48"/>
      <c r="C265" s="47"/>
      <c r="D265" s="47"/>
      <c r="E265" s="49"/>
      <c r="F265" s="49"/>
      <c r="G265" s="47"/>
      <c r="H265" s="49"/>
      <c r="I265" s="49"/>
      <c r="J265" s="49"/>
      <c r="K265" s="49"/>
      <c r="L265" s="48"/>
      <c r="M265" s="197"/>
    </row>
    <row r="266" spans="1:13" ht="12.75">
      <c r="A266" s="196"/>
      <c r="B266" s="52" t="s">
        <v>122</v>
      </c>
      <c r="C266" s="47"/>
      <c r="D266" s="47"/>
      <c r="E266" s="49"/>
      <c r="F266" s="49"/>
      <c r="G266" s="47"/>
      <c r="H266" s="49"/>
      <c r="I266" s="49"/>
      <c r="J266" s="49"/>
      <c r="K266" s="49"/>
      <c r="L266" s="48"/>
      <c r="M266" s="197"/>
    </row>
    <row r="267" spans="1:13" ht="12.75">
      <c r="A267" s="196"/>
      <c r="B267" s="52"/>
      <c r="C267" s="47"/>
      <c r="D267" s="47"/>
      <c r="E267" s="49"/>
      <c r="F267" s="49"/>
      <c r="G267" s="47"/>
      <c r="H267" s="49"/>
      <c r="I267" s="49"/>
      <c r="J267" s="49"/>
      <c r="K267" s="49"/>
      <c r="L267" s="48"/>
      <c r="M267" s="197"/>
    </row>
    <row r="268" spans="1:13" ht="12.75">
      <c r="A268" s="196"/>
      <c r="B268" s="52"/>
      <c r="C268" s="47"/>
      <c r="D268" s="47"/>
      <c r="E268" s="49"/>
      <c r="F268" s="49"/>
      <c r="G268" s="47"/>
      <c r="H268" s="49"/>
      <c r="I268" s="49"/>
      <c r="J268" s="49"/>
      <c r="K268" s="49"/>
      <c r="L268" s="48"/>
      <c r="M268" s="197"/>
    </row>
    <row r="269" spans="1:13" ht="12.75">
      <c r="A269" s="196"/>
      <c r="B269" s="52"/>
      <c r="C269" s="47"/>
      <c r="D269" s="47"/>
      <c r="E269" s="49"/>
      <c r="F269" s="49"/>
      <c r="G269" s="47"/>
      <c r="H269" s="49"/>
      <c r="I269" s="49"/>
      <c r="J269" s="49"/>
      <c r="K269" s="49"/>
      <c r="L269" s="48"/>
      <c r="M269" s="197"/>
    </row>
    <row r="270" spans="1:13" ht="12.75">
      <c r="A270" s="196"/>
      <c r="B270" s="52"/>
      <c r="C270" s="47"/>
      <c r="D270" s="47"/>
      <c r="E270" s="49"/>
      <c r="F270" s="49"/>
      <c r="G270" s="47"/>
      <c r="H270" s="49"/>
      <c r="I270" s="49"/>
      <c r="J270" s="49"/>
      <c r="K270" s="49"/>
      <c r="L270" s="48"/>
      <c r="M270" s="197"/>
    </row>
    <row r="271" spans="1:13" ht="12.75">
      <c r="A271" s="196"/>
      <c r="B271" s="52"/>
      <c r="C271" s="47"/>
      <c r="D271" s="47"/>
      <c r="E271" s="49"/>
      <c r="F271" s="49"/>
      <c r="G271" s="47"/>
      <c r="H271" s="49"/>
      <c r="I271" s="49"/>
      <c r="J271" s="49"/>
      <c r="K271" s="49"/>
      <c r="L271" s="48"/>
      <c r="M271" s="197"/>
    </row>
    <row r="272" spans="1:13" ht="12.75">
      <c r="A272" s="196"/>
      <c r="B272" s="52"/>
      <c r="C272" s="47"/>
      <c r="D272" s="47"/>
      <c r="E272" s="49"/>
      <c r="F272" s="49"/>
      <c r="G272" s="47"/>
      <c r="H272" s="49"/>
      <c r="I272" s="49"/>
      <c r="J272" s="49"/>
      <c r="K272" s="49"/>
      <c r="L272" s="48"/>
      <c r="M272" s="197"/>
    </row>
    <row r="273" spans="1:13" ht="12.75">
      <c r="A273" s="196"/>
      <c r="B273" s="52"/>
      <c r="C273" s="47"/>
      <c r="D273" s="47"/>
      <c r="E273" s="49"/>
      <c r="F273" s="49"/>
      <c r="G273" s="47"/>
      <c r="H273" s="49"/>
      <c r="I273" s="49"/>
      <c r="J273" s="49"/>
      <c r="K273" s="49"/>
      <c r="L273" s="48"/>
      <c r="M273" s="197"/>
    </row>
    <row r="274" spans="1:13" ht="12.75">
      <c r="A274" s="196"/>
      <c r="B274" s="52"/>
      <c r="C274" s="47"/>
      <c r="D274" s="47"/>
      <c r="E274" s="49"/>
      <c r="F274" s="49"/>
      <c r="G274" s="47"/>
      <c r="H274" s="49"/>
      <c r="I274" s="49"/>
      <c r="J274" s="49"/>
      <c r="K274" s="49"/>
      <c r="L274" s="48"/>
      <c r="M274" s="197"/>
    </row>
    <row r="275" spans="1:13" ht="12.75">
      <c r="A275" s="196"/>
      <c r="B275" s="52"/>
      <c r="C275" s="47"/>
      <c r="D275" s="47"/>
      <c r="E275" s="49"/>
      <c r="F275" s="49"/>
      <c r="G275" s="47"/>
      <c r="H275" s="49"/>
      <c r="I275" s="49"/>
      <c r="J275" s="49"/>
      <c r="K275" s="49"/>
      <c r="L275" s="48"/>
      <c r="M275" s="197"/>
    </row>
    <row r="276" spans="1:13" ht="12.75">
      <c r="A276" s="196"/>
      <c r="B276" s="52"/>
      <c r="C276" s="47"/>
      <c r="D276" s="47"/>
      <c r="E276" s="49"/>
      <c r="F276" s="49"/>
      <c r="G276" s="47"/>
      <c r="H276" s="49"/>
      <c r="I276" s="49"/>
      <c r="J276" s="49"/>
      <c r="K276" s="49"/>
      <c r="L276" s="48"/>
      <c r="M276" s="197"/>
    </row>
    <row r="277" spans="1:13" ht="12.75">
      <c r="A277" s="196"/>
      <c r="B277" s="52"/>
      <c r="C277" s="47"/>
      <c r="D277" s="47"/>
      <c r="E277" s="49"/>
      <c r="F277" s="49"/>
      <c r="G277" s="47"/>
      <c r="H277" s="49"/>
      <c r="I277" s="49"/>
      <c r="J277" s="49"/>
      <c r="K277" s="49"/>
      <c r="L277" s="48"/>
      <c r="M277" s="197"/>
    </row>
    <row r="278" spans="1:13" ht="12.75">
      <c r="A278" s="196"/>
      <c r="B278" s="52"/>
      <c r="C278" s="47"/>
      <c r="D278" s="47"/>
      <c r="E278" s="49"/>
      <c r="F278" s="49"/>
      <c r="G278" s="47"/>
      <c r="H278" s="49"/>
      <c r="I278" s="49"/>
      <c r="J278" s="49"/>
      <c r="K278" s="49"/>
      <c r="L278" s="48"/>
      <c r="M278" s="197"/>
    </row>
    <row r="279" spans="1:13" ht="12.75">
      <c r="A279" s="196"/>
      <c r="B279" s="52"/>
      <c r="C279" s="47"/>
      <c r="D279" s="47"/>
      <c r="E279" s="49"/>
      <c r="F279" s="49"/>
      <c r="G279" s="47"/>
      <c r="H279" s="49"/>
      <c r="I279" s="49"/>
      <c r="J279" s="49"/>
      <c r="K279" s="49"/>
      <c r="L279" s="48"/>
      <c r="M279" s="197"/>
    </row>
    <row r="280" spans="1:13" ht="12.75">
      <c r="A280" s="196"/>
      <c r="B280" s="52"/>
      <c r="C280" s="47"/>
      <c r="D280" s="47"/>
      <c r="E280" s="49"/>
      <c r="F280" s="49"/>
      <c r="G280" s="47"/>
      <c r="H280" s="49"/>
      <c r="I280" s="49"/>
      <c r="J280" s="49"/>
      <c r="K280" s="49"/>
      <c r="L280" s="48"/>
      <c r="M280" s="197"/>
    </row>
    <row r="281" spans="1:13" ht="12.75">
      <c r="A281" s="196"/>
      <c r="B281" s="52"/>
      <c r="C281" s="47"/>
      <c r="D281" s="47"/>
      <c r="E281" s="49"/>
      <c r="F281" s="49"/>
      <c r="G281" s="47"/>
      <c r="H281" s="49"/>
      <c r="I281" s="49"/>
      <c r="J281" s="49"/>
      <c r="K281" s="49"/>
      <c r="L281" s="48"/>
      <c r="M281" s="197"/>
    </row>
    <row r="282" spans="1:13" ht="12.75">
      <c r="A282" s="196"/>
      <c r="B282" s="52"/>
      <c r="C282" s="47"/>
      <c r="D282" s="47"/>
      <c r="E282" s="49"/>
      <c r="F282" s="49"/>
      <c r="G282" s="47"/>
      <c r="H282" s="49"/>
      <c r="I282" s="49"/>
      <c r="J282" s="49"/>
      <c r="K282" s="49"/>
      <c r="L282" s="48"/>
      <c r="M282" s="197"/>
    </row>
    <row r="283" spans="1:13" ht="12.75">
      <c r="A283" s="196"/>
      <c r="B283" s="52"/>
      <c r="C283" s="47"/>
      <c r="D283" s="47"/>
      <c r="E283" s="49"/>
      <c r="F283" s="49"/>
      <c r="G283" s="47"/>
      <c r="H283" s="49"/>
      <c r="I283" s="49"/>
      <c r="J283" s="49"/>
      <c r="K283" s="49"/>
      <c r="L283" s="48"/>
      <c r="M283" s="197"/>
    </row>
    <row r="284" spans="1:13" ht="12.75">
      <c r="A284" s="196"/>
      <c r="B284" s="52"/>
      <c r="C284" s="47"/>
      <c r="D284" s="47"/>
      <c r="E284" s="49"/>
      <c r="F284" s="49"/>
      <c r="G284" s="47"/>
      <c r="H284" s="49"/>
      <c r="I284" s="49"/>
      <c r="J284" s="49"/>
      <c r="K284" s="49"/>
      <c r="L284" s="48"/>
      <c r="M284" s="197"/>
    </row>
    <row r="285" spans="1:13" ht="12.75">
      <c r="A285" s="196"/>
      <c r="B285" s="52"/>
      <c r="C285" s="47"/>
      <c r="D285" s="47"/>
      <c r="E285" s="49"/>
      <c r="F285" s="49"/>
      <c r="G285" s="47"/>
      <c r="H285" s="49"/>
      <c r="I285" s="49"/>
      <c r="J285" s="49"/>
      <c r="K285" s="49"/>
      <c r="L285" s="48"/>
      <c r="M285" s="197"/>
    </row>
    <row r="286" spans="1:13" ht="12.75">
      <c r="A286" s="196"/>
      <c r="B286" s="52"/>
      <c r="C286" s="47"/>
      <c r="D286" s="47"/>
      <c r="E286" s="49"/>
      <c r="F286" s="49"/>
      <c r="G286" s="47"/>
      <c r="H286" s="49"/>
      <c r="I286" s="49"/>
      <c r="J286" s="49"/>
      <c r="K286" s="49"/>
      <c r="L286" s="48"/>
      <c r="M286" s="197"/>
    </row>
    <row r="287" spans="1:13" ht="12.75">
      <c r="A287" s="196"/>
      <c r="B287" s="52"/>
      <c r="C287" s="47"/>
      <c r="D287" s="47"/>
      <c r="E287" s="49"/>
      <c r="F287" s="49"/>
      <c r="G287" s="47"/>
      <c r="H287" s="49"/>
      <c r="I287" s="49"/>
      <c r="J287" s="49"/>
      <c r="K287" s="49"/>
      <c r="L287" s="48"/>
      <c r="M287" s="197"/>
    </row>
    <row r="288" spans="1:13" ht="12.75">
      <c r="A288" s="196"/>
      <c r="B288" s="52"/>
      <c r="C288" s="47"/>
      <c r="D288" s="47"/>
      <c r="E288" s="49"/>
      <c r="F288" s="49"/>
      <c r="G288" s="47"/>
      <c r="H288" s="49"/>
      <c r="I288" s="49"/>
      <c r="J288" s="49"/>
      <c r="K288" s="49"/>
      <c r="L288" s="48"/>
      <c r="M288" s="197"/>
    </row>
    <row r="289" spans="1:13" ht="12.75">
      <c r="A289" s="196"/>
      <c r="B289" s="52"/>
      <c r="C289" s="47"/>
      <c r="D289" s="47"/>
      <c r="E289" s="49"/>
      <c r="F289" s="49"/>
      <c r="G289" s="47"/>
      <c r="H289" s="49"/>
      <c r="I289" s="49"/>
      <c r="J289" s="49"/>
      <c r="K289" s="49"/>
      <c r="L289" s="48"/>
      <c r="M289" s="197"/>
    </row>
    <row r="290" spans="1:13" ht="12.75">
      <c r="A290" s="196"/>
      <c r="B290" s="52"/>
      <c r="C290" s="47"/>
      <c r="D290" s="47"/>
      <c r="E290" s="49"/>
      <c r="F290" s="49"/>
      <c r="G290" s="47"/>
      <c r="H290" s="49"/>
      <c r="I290" s="49"/>
      <c r="J290" s="49"/>
      <c r="K290" s="49"/>
      <c r="L290" s="48"/>
      <c r="M290" s="197"/>
    </row>
    <row r="291" spans="1:13" ht="12.75">
      <c r="A291" s="196"/>
      <c r="B291" s="52"/>
      <c r="C291" s="47"/>
      <c r="D291" s="47"/>
      <c r="E291" s="49"/>
      <c r="F291" s="49"/>
      <c r="G291" s="47"/>
      <c r="H291" s="49"/>
      <c r="I291" s="49"/>
      <c r="J291" s="49"/>
      <c r="K291" s="49"/>
      <c r="L291" s="48"/>
      <c r="M291" s="197"/>
    </row>
    <row r="292" spans="1:13" ht="12.75">
      <c r="A292" s="196"/>
      <c r="B292" s="52"/>
      <c r="C292" s="47"/>
      <c r="D292" s="47"/>
      <c r="E292" s="49"/>
      <c r="F292" s="49"/>
      <c r="G292" s="47"/>
      <c r="H292" s="49"/>
      <c r="I292" s="49"/>
      <c r="J292" s="49"/>
      <c r="K292" s="49"/>
      <c r="L292" s="48"/>
      <c r="M292" s="197"/>
    </row>
    <row r="293" spans="1:13" ht="12.75">
      <c r="A293" s="196"/>
      <c r="B293" s="52"/>
      <c r="C293" s="47"/>
      <c r="D293" s="47"/>
      <c r="E293" s="49"/>
      <c r="F293" s="49"/>
      <c r="G293" s="47"/>
      <c r="H293" s="49"/>
      <c r="I293" s="49"/>
      <c r="J293" s="49"/>
      <c r="K293" s="49"/>
      <c r="L293" s="48"/>
      <c r="M293" s="197"/>
    </row>
    <row r="294" spans="1:13" ht="12.75">
      <c r="A294" s="199"/>
      <c r="B294" s="251"/>
      <c r="C294" s="200"/>
      <c r="D294" s="200"/>
      <c r="E294" s="201"/>
      <c r="F294" s="201"/>
      <c r="G294" s="200"/>
      <c r="H294" s="201"/>
      <c r="I294" s="201"/>
      <c r="J294" s="201"/>
      <c r="K294" s="201"/>
      <c r="L294" s="202"/>
      <c r="M294" s="203"/>
    </row>
  </sheetData>
  <mergeCells count="114">
    <mergeCell ref="Y178:Z178"/>
    <mergeCell ref="B16:F16"/>
    <mergeCell ref="B18:F18"/>
    <mergeCell ref="B17:F17"/>
    <mergeCell ref="B24:F24"/>
    <mergeCell ref="B23:F23"/>
    <mergeCell ref="B22:F22"/>
    <mergeCell ref="B21:F21"/>
    <mergeCell ref="B20:F20"/>
    <mergeCell ref="B26:F26"/>
    <mergeCell ref="B25:F25"/>
    <mergeCell ref="B11:F11"/>
    <mergeCell ref="B15:F15"/>
    <mergeCell ref="B14:F14"/>
    <mergeCell ref="B13:F13"/>
    <mergeCell ref="B19:F19"/>
    <mergeCell ref="B12:F12"/>
    <mergeCell ref="B30:F30"/>
    <mergeCell ref="B29:F29"/>
    <mergeCell ref="B28:F28"/>
    <mergeCell ref="B27:F27"/>
    <mergeCell ref="B34:F34"/>
    <mergeCell ref="B33:F33"/>
    <mergeCell ref="B31:F31"/>
    <mergeCell ref="B47:F47"/>
    <mergeCell ref="B46:F46"/>
    <mergeCell ref="B45:F45"/>
    <mergeCell ref="B44:F44"/>
    <mergeCell ref="B43:F43"/>
    <mergeCell ref="B42:F42"/>
    <mergeCell ref="B41:F41"/>
    <mergeCell ref="B35:F35"/>
    <mergeCell ref="B36:F36"/>
    <mergeCell ref="B51:F51"/>
    <mergeCell ref="B50:F50"/>
    <mergeCell ref="B49:F49"/>
    <mergeCell ref="B48:F48"/>
    <mergeCell ref="B40:F40"/>
    <mergeCell ref="B39:F39"/>
    <mergeCell ref="B38:F38"/>
    <mergeCell ref="B37:F37"/>
    <mergeCell ref="B52:F52"/>
    <mergeCell ref="B58:F58"/>
    <mergeCell ref="B57:F57"/>
    <mergeCell ref="B60:F60"/>
    <mergeCell ref="B59:F59"/>
    <mergeCell ref="B56:F56"/>
    <mergeCell ref="B55:F55"/>
    <mergeCell ref="B54:F54"/>
    <mergeCell ref="B53:F53"/>
    <mergeCell ref="B67:F67"/>
    <mergeCell ref="B66:F66"/>
    <mergeCell ref="B65:F65"/>
    <mergeCell ref="B64:F64"/>
    <mergeCell ref="B63:F63"/>
    <mergeCell ref="B62:F62"/>
    <mergeCell ref="B61:F61"/>
    <mergeCell ref="B74:F74"/>
    <mergeCell ref="B73:F73"/>
    <mergeCell ref="B72:F72"/>
    <mergeCell ref="B71:F71"/>
    <mergeCell ref="B70:F70"/>
    <mergeCell ref="B69:F69"/>
    <mergeCell ref="B68:F68"/>
    <mergeCell ref="D75:F75"/>
    <mergeCell ref="B75:C75"/>
    <mergeCell ref="B80:F80"/>
    <mergeCell ref="B79:F79"/>
    <mergeCell ref="B78:F78"/>
    <mergeCell ref="B77:F77"/>
    <mergeCell ref="B76:F76"/>
    <mergeCell ref="B81:I81"/>
    <mergeCell ref="B82:F82"/>
    <mergeCell ref="B84:M84"/>
    <mergeCell ref="B83:M83"/>
    <mergeCell ref="B86:M86"/>
    <mergeCell ref="B85:M85"/>
    <mergeCell ref="B87:M87"/>
    <mergeCell ref="B88:F88"/>
    <mergeCell ref="B89:F89"/>
    <mergeCell ref="B102:M102"/>
    <mergeCell ref="B101:M101"/>
    <mergeCell ref="B100:M100"/>
    <mergeCell ref="B98:M98"/>
    <mergeCell ref="B99:M99"/>
    <mergeCell ref="B97:M97"/>
    <mergeCell ref="B110:M110"/>
    <mergeCell ref="B111:M111"/>
    <mergeCell ref="B112:M112"/>
    <mergeCell ref="B90:F90"/>
    <mergeCell ref="B128:M128"/>
    <mergeCell ref="B115:M115"/>
    <mergeCell ref="B116:M116"/>
    <mergeCell ref="B118:M118"/>
    <mergeCell ref="J3:M4"/>
    <mergeCell ref="J6:L6"/>
    <mergeCell ref="J5:L5"/>
    <mergeCell ref="B130:M130"/>
    <mergeCell ref="A1:D4"/>
    <mergeCell ref="E1:I4"/>
    <mergeCell ref="J1:M2"/>
    <mergeCell ref="B119:M119"/>
    <mergeCell ref="B120:M120"/>
    <mergeCell ref="B127:M127"/>
    <mergeCell ref="B113:M113"/>
    <mergeCell ref="B114:M114"/>
    <mergeCell ref="J7:L7"/>
    <mergeCell ref="J8:L8"/>
    <mergeCell ref="B103:M103"/>
    <mergeCell ref="B104:M104"/>
    <mergeCell ref="B105:M105"/>
    <mergeCell ref="B91:F91"/>
    <mergeCell ref="B108:M108"/>
    <mergeCell ref="B109:M109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2"/>
  <headerFooter alignWithMargins="0">
    <oddHeader>&amp;R
&amp;P+1/9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TECNOMIN PROJETOS E CONSULTORIA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TECNOMIN PROJETOS E CONSULTORIA LTDA</dc:creator>
  <cp:keywords/>
  <dc:description/>
  <cp:lastModifiedBy>EMPRESA</cp:lastModifiedBy>
  <cp:lastPrinted>2010-03-18T18:56:47Z</cp:lastPrinted>
  <dcterms:created xsi:type="dcterms:W3CDTF">2008-06-09T18:28:27Z</dcterms:created>
  <dcterms:modified xsi:type="dcterms:W3CDTF">2010-03-18T18:56:50Z</dcterms:modified>
  <cp:category/>
  <cp:version/>
  <cp:contentType/>
  <cp:contentStatus/>
</cp:coreProperties>
</file>