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3.xml" ContentType="application/vnd.openxmlformats-officedocument.drawing+xml"/>
  <Override PartName="/xl/worksheets/sheet19.xml" ContentType="application/vnd.openxmlformats-officedocument.spreadsheetml.worksheet+xml"/>
  <Override PartName="/xl/drawings/drawing4.xml" ContentType="application/vnd.openxmlformats-officedocument.drawing+xml"/>
  <Override PartName="/xl/worksheets/sheet20.xml" ContentType="application/vnd.openxmlformats-officedocument.spreadsheetml.worksheet+xml"/>
  <Override PartName="/xl/drawings/drawing7.xml" ContentType="application/vnd.openxmlformats-officedocument.drawing+xml"/>
  <Override PartName="/xl/worksheets/sheet21.xml" ContentType="application/vnd.openxmlformats-officedocument.spreadsheetml.worksheet+xml"/>
  <Override PartName="/xl/drawings/drawing9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Default Extension="vml" ContentType="application/vnd.openxmlformats-officedocument.vmlDrawing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7.xml" ContentType="application/vnd.openxmlformats-officedocument.spreadsheetml.pivotCacheRecords+xml"/>
  <Override PartName="/xl/pivotCache/pivotCacheDefinition17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4.xml" ContentType="application/vnd.openxmlformats-officedocument.spreadsheetml.pivotCacheRecords+xml"/>
  <Override PartName="/xl/pivotCache/pivotCacheDefinition14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16.xml" ContentType="application/vnd.openxmlformats-officedocument.spreadsheetml.pivotCacheRecords+xml"/>
  <Override PartName="/xl/pivotCache/pivotCacheDefinition16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5.xml" ContentType="application/vnd.openxmlformats-officedocument.spreadsheetml.pivotCacheRecords+xml"/>
  <Override PartName="/xl/pivotCache/pivotCacheDefinition15.xml" ContentType="application/vnd.openxmlformats-officedocument.spreadsheetml.pivotCacheDefinition+xml"/>
  <Override PartName="/xl/pivotTables/pivotTable11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firstSheet="16" activeTab="17"/>
  </bookViews>
  <sheets>
    <sheet name="ODSat" sheetId="1" r:id="rId1"/>
    <sheet name="Estrep" sheetId="2" r:id="rId2"/>
    <sheet name="ColiF" sheetId="3" r:id="rId3"/>
    <sheet name="DBO" sheetId="4" r:id="rId4"/>
    <sheet name="OD" sheetId="5" r:id="rId5"/>
    <sheet name="IQA" sheetId="6" r:id="rId6"/>
    <sheet name="PO4" sheetId="7" r:id="rId7"/>
    <sheet name="NO3" sheetId="8" r:id="rId8"/>
    <sheet name="NH3" sheetId="9" r:id="rId9"/>
    <sheet name="FeSol" sheetId="10" r:id="rId10"/>
    <sheet name="FeTot" sheetId="11" r:id="rId11"/>
    <sheet name="STD" sheetId="12" r:id="rId12"/>
    <sheet name="SS" sheetId="13" r:id="rId13"/>
    <sheet name="Turb" sheetId="14" r:id="rId14"/>
    <sheet name="Cor" sheetId="15" r:id="rId15"/>
    <sheet name="CEletr" sheetId="16" r:id="rId16"/>
    <sheet name="pH" sheetId="17" r:id="rId17"/>
    <sheet name="Fig7" sheetId="18" r:id="rId18"/>
    <sheet name="Fig6" sheetId="19" r:id="rId19"/>
    <sheet name="Fig5" sheetId="20" r:id="rId20"/>
    <sheet name="Fig4" sheetId="21" r:id="rId21"/>
    <sheet name="FQBgeral1" sheetId="22" r:id="rId22"/>
    <sheet name="Cloretos" sheetId="23" r:id="rId23"/>
    <sheet name="SDTxCE" sheetId="24" r:id="rId24"/>
  </sheets>
  <definedNames>
    <definedName name="FQBgeral1">'FQBgeral1'!$A$1:$T$29</definedName>
  </definedNames>
  <calcPr fullCalcOnLoad="1"/>
  <pivotCaches>
    <pivotCache cacheId="6" r:id="rId25"/>
    <pivotCache cacheId="19" r:id="rId26"/>
    <pivotCache cacheId="4" r:id="rId27"/>
    <pivotCache cacheId="7" r:id="rId28"/>
    <pivotCache cacheId="3" r:id="rId29"/>
    <pivotCache cacheId="14" r:id="rId30"/>
    <pivotCache cacheId="12" r:id="rId31"/>
    <pivotCache cacheId="13" r:id="rId32"/>
    <pivotCache cacheId="11" r:id="rId33"/>
    <pivotCache cacheId="2" r:id="rId34"/>
    <pivotCache cacheId="15" r:id="rId35"/>
    <pivotCache cacheId="9" r:id="rId36"/>
    <pivotCache cacheId="17" r:id="rId37"/>
    <pivotCache cacheId="8" r:id="rId38"/>
    <pivotCache cacheId="10" r:id="rId39"/>
    <pivotCache cacheId="5" r:id="rId40"/>
    <pivotCache cacheId="16" r:id="rId41"/>
  </pivotCaches>
</workbook>
</file>

<file path=xl/comments22.xml><?xml version="1.0" encoding="utf-8"?>
<comments xmlns="http://schemas.openxmlformats.org/spreadsheetml/2006/main">
  <authors>
    <author>Um usu?rio do Microsoft Office satisfeito</author>
  </authors>
  <commentList>
    <comment ref="A1" authorId="0">
      <text>
        <r>
          <rPr>
            <sz val="8"/>
            <rFont val="Tahoma"/>
            <family val="0"/>
          </rPr>
          <t>[Microsoft JET Created Table]01910080707070707070707070707070707070707</t>
        </r>
      </text>
    </comment>
  </commentList>
</comments>
</file>

<file path=xl/comments24.xml><?xml version="1.0" encoding="utf-8"?>
<comments xmlns="http://schemas.openxmlformats.org/spreadsheetml/2006/main">
  <authors>
    <author>Um usu?rio do Microsoft Office satisfeito</author>
  </authors>
  <commentList>
    <comment ref="A1" authorId="0">
      <text>
        <r>
          <rPr>
            <sz val="8"/>
            <rFont val="Tahoma"/>
            <family val="0"/>
          </rPr>
          <t>[Microsoft JET Created Table]01910080707070707070707070707070707070707</t>
        </r>
      </text>
    </comment>
  </commentList>
</comments>
</file>

<file path=xl/sharedStrings.xml><?xml version="1.0" encoding="utf-8"?>
<sst xmlns="http://schemas.openxmlformats.org/spreadsheetml/2006/main" count="589" uniqueCount="115">
  <si>
    <t>Soma de ODSATPER</t>
  </si>
  <si>
    <t>CODIGO</t>
  </si>
  <si>
    <t>DATA</t>
  </si>
  <si>
    <t>AM010</t>
  </si>
  <si>
    <t>AM020</t>
  </si>
  <si>
    <t>AM030</t>
  </si>
  <si>
    <t>AM040</t>
  </si>
  <si>
    <t>AM050</t>
  </si>
  <si>
    <t>AM060</t>
  </si>
  <si>
    <t>AM070</t>
  </si>
  <si>
    <t>Jan/97</t>
  </si>
  <si>
    <t>Jul/97</t>
  </si>
  <si>
    <t>Mar/97</t>
  </si>
  <si>
    <t>Set/97</t>
  </si>
  <si>
    <t>Data</t>
  </si>
  <si>
    <t>AM40</t>
  </si>
  <si>
    <t>Soma de ESTREPFEC</t>
  </si>
  <si>
    <t>Soma de COLIFEC</t>
  </si>
  <si>
    <t>Soma de DBO</t>
  </si>
  <si>
    <t>Soma de OXIDIS</t>
  </si>
  <si>
    <t>Soma de IQA</t>
  </si>
  <si>
    <t>Soma de FOSFTOT</t>
  </si>
  <si>
    <t>Soma de NINITRI</t>
  </si>
  <si>
    <t>Soma de NITRAMO</t>
  </si>
  <si>
    <t>Soma de FESOLU</t>
  </si>
  <si>
    <t>Soma de FETOT</t>
  </si>
  <si>
    <t>Soma de STD</t>
  </si>
  <si>
    <t>Soma de SS</t>
  </si>
  <si>
    <t>Soma de TURBI</t>
  </si>
  <si>
    <t>Soma de COR</t>
  </si>
  <si>
    <t>Soma de CONDELE</t>
  </si>
  <si>
    <t>Soma de PH</t>
  </si>
  <si>
    <t>Figura  07.  Resultados de Análises das Águas</t>
  </si>
  <si>
    <t>Resultados de Nitrogênio Amoniacal, Nitrogênio Nítrico, Fosfato Total e IQA</t>
  </si>
  <si>
    <t>UHE AIMORÉS</t>
  </si>
  <si>
    <t>Figura  06.  Resultados de Análises das Águas</t>
  </si>
  <si>
    <t>Resultados de Oxigênio Dissolvido, DBO, Coliformes Fecais e Estreptococos Fecais</t>
  </si>
  <si>
    <t xml:space="preserve">Figura  05.  Resultados de Análises das Águas </t>
  </si>
  <si>
    <t>Resultados de Sólidos em Suspensão, Sólidos Totais Dissolvidos, Ferro Total e Ferro Solúvel</t>
  </si>
  <si>
    <t xml:space="preserve">Figura  04.  Resultados de Análises das Águas </t>
  </si>
  <si>
    <t>Resultados de pH, Condutividade Elétrica, Cor e Turbidez</t>
  </si>
  <si>
    <t>DATA1</t>
  </si>
  <si>
    <t>PH</t>
  </si>
  <si>
    <t>CONDELE</t>
  </si>
  <si>
    <t>COR</t>
  </si>
  <si>
    <t>TURBI</t>
  </si>
  <si>
    <t>STD</t>
  </si>
  <si>
    <t>SS</t>
  </si>
  <si>
    <t>FETOT</t>
  </si>
  <si>
    <t>FESOLU</t>
  </si>
  <si>
    <t>NITRAMO</t>
  </si>
  <si>
    <t>NINITRI</t>
  </si>
  <si>
    <t>FOSFTOT</t>
  </si>
  <si>
    <t>IQA</t>
  </si>
  <si>
    <t>OXIDIS</t>
  </si>
  <si>
    <t>ODSAT</t>
  </si>
  <si>
    <t>DBO</t>
  </si>
  <si>
    <t>COLIFEC</t>
  </si>
  <si>
    <t>ESTREPFEC</t>
  </si>
  <si>
    <t>ODSATPER</t>
  </si>
  <si>
    <t>Minimo</t>
  </si>
  <si>
    <t>Média</t>
  </si>
  <si>
    <t>Máximo</t>
  </si>
  <si>
    <t>HORA</t>
  </si>
  <si>
    <t>CLORET</t>
  </si>
  <si>
    <t>9:10</t>
  </si>
  <si>
    <t>Soma</t>
  </si>
  <si>
    <t>Média Geral</t>
  </si>
  <si>
    <t>9:05</t>
  </si>
  <si>
    <t>08:55</t>
  </si>
  <si>
    <t>09:30</t>
  </si>
  <si>
    <t>11:30</t>
  </si>
  <si>
    <t>10:30</t>
  </si>
  <si>
    <t>10:10</t>
  </si>
  <si>
    <t>11:00</t>
  </si>
  <si>
    <t>14:45</t>
  </si>
  <si>
    <t>ADOTADO = 3,5</t>
  </si>
  <si>
    <t>08:20</t>
  </si>
  <si>
    <t>08:50</t>
  </si>
  <si>
    <t>11:40</t>
  </si>
  <si>
    <t>10:45</t>
  </si>
  <si>
    <t>13:45</t>
  </si>
  <si>
    <t>12:40</t>
  </si>
  <si>
    <t>13:30</t>
  </si>
  <si>
    <t>13:00</t>
  </si>
  <si>
    <t>14:15</t>
  </si>
  <si>
    <t>13:20</t>
  </si>
  <si>
    <t>11:20</t>
  </si>
  <si>
    <t>AME01</t>
  </si>
  <si>
    <t>15:00</t>
  </si>
  <si>
    <t>AME02</t>
  </si>
  <si>
    <t>15:40</t>
  </si>
  <si>
    <t>AME03</t>
  </si>
  <si>
    <t>14:00</t>
  </si>
  <si>
    <t>AME04</t>
  </si>
  <si>
    <t>10:40</t>
  </si>
  <si>
    <t>AME05</t>
  </si>
  <si>
    <t>AME06</t>
  </si>
  <si>
    <t>11:45</t>
  </si>
  <si>
    <t>AME07</t>
  </si>
  <si>
    <t>14:50</t>
  </si>
  <si>
    <t>AMX01</t>
  </si>
  <si>
    <t>AMX02</t>
  </si>
  <si>
    <t>10:00</t>
  </si>
  <si>
    <t>AMX03</t>
  </si>
  <si>
    <t>12:05</t>
  </si>
  <si>
    <t>AMX04</t>
  </si>
  <si>
    <t>12:35</t>
  </si>
  <si>
    <t>AMX05</t>
  </si>
  <si>
    <t>C13</t>
  </si>
  <si>
    <t>C14</t>
  </si>
  <si>
    <t>C15</t>
  </si>
  <si>
    <t>C16</t>
  </si>
  <si>
    <t>15:10</t>
  </si>
  <si>
    <t>STD Calc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</si>
</sst>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#,##0_);\(&quot;Cr$&quot;#,##0\)"/>
    <numFmt numFmtId="165" formatCode="&quot;Cr$&quot;#,##0_);[Red]\(&quot;Cr$&quot;#,##0\)"/>
    <numFmt numFmtId="166" formatCode="&quot;Cr$&quot;#,##0.00_);\(&quot;Cr$&quot;#,##0.00\)"/>
    <numFmt numFmtId="167" formatCode="&quot;Cr$&quot;#,##0.00_);[Red]\(&quot;Cr$&quot;#,##0.00\)"/>
    <numFmt numFmtId="168" formatCode="_(&quot;Cr$&quot;* #,##0_);_(&quot;Cr$&quot;* \(#,##0\);_(&quot;Cr$&quot;* &quot;-&quot;_);_(@_)"/>
    <numFmt numFmtId="169" formatCode="_(&quot;Cr$&quot;* #,##0.00_);_(&quot;Cr$&quot;* \(#,##0.00\);_(&quot;Cr$&quot;* &quot;-&quot;??_);_(@_)"/>
    <numFmt numFmtId="170" formatCode="mmm\-yy"/>
    <numFmt numFmtId="171" formatCode="0.0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6"/>
      <color indexed="10"/>
      <name val="Arial"/>
      <family val="2"/>
    </font>
    <font>
      <sz val="6"/>
      <color indexed="14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vertAlign val="superscript"/>
      <sz val="8"/>
      <name val="Arial"/>
      <family val="0"/>
    </font>
    <font>
      <sz val="8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38"/>
      </left>
      <right>
        <color indexed="63"/>
      </right>
      <top style="thin">
        <color indexed="38"/>
      </top>
      <bottom>
        <color indexed="63"/>
      </bottom>
    </border>
    <border>
      <left>
        <color indexed="63"/>
      </left>
      <right>
        <color indexed="63"/>
      </right>
      <top style="thin">
        <color indexed="38"/>
      </top>
      <bottom>
        <color indexed="63"/>
      </bottom>
    </border>
    <border>
      <left>
        <color indexed="63"/>
      </left>
      <right style="thin">
        <color indexed="38"/>
      </right>
      <top style="thin">
        <color indexed="38"/>
      </top>
      <bottom>
        <color indexed="63"/>
      </bottom>
    </border>
    <border>
      <left style="thin">
        <color indexed="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8"/>
      </right>
      <top>
        <color indexed="63"/>
      </top>
      <bottom>
        <color indexed="63"/>
      </bottom>
    </border>
    <border>
      <left style="thin">
        <color indexed="38"/>
      </left>
      <right>
        <color indexed="63"/>
      </right>
      <top>
        <color indexed="63"/>
      </top>
      <bottom style="thin">
        <color indexed="38"/>
      </bottom>
    </border>
    <border>
      <left>
        <color indexed="63"/>
      </left>
      <right>
        <color indexed="63"/>
      </right>
      <top>
        <color indexed="63"/>
      </top>
      <bottom style="thin">
        <color indexed="38"/>
      </bottom>
    </border>
    <border>
      <left>
        <color indexed="63"/>
      </left>
      <right style="thin">
        <color indexed="38"/>
      </right>
      <top>
        <color indexed="63"/>
      </top>
      <bottom style="thin">
        <color indexed="3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4" fontId="0" fillId="0" borderId="0" xfId="0" applyAlignment="1">
      <alignment/>
    </xf>
    <xf numFmtId="0" fontId="0" fillId="0" borderId="0" xfId="0" applyAlignment="1" quotePrefix="1">
      <alignment horizontal="left"/>
    </xf>
    <xf numFmtId="170" fontId="0" fillId="0" borderId="0" xfId="0" applyNumberForma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4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4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" fontId="0" fillId="0" borderId="0" xfId="0" applyNumberFormat="1" applyAlignment="1">
      <alignment/>
    </xf>
    <xf numFmtId="0" fontId="0" fillId="2" borderId="0" xfId="0" applyFill="1" applyAlignment="1">
      <alignment/>
    </xf>
    <xf numFmtId="0" fontId="6" fillId="0" borderId="11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3" borderId="0" xfId="0" applyFill="1" applyAlignment="1">
      <alignment/>
    </xf>
    <xf numFmtId="0" fontId="10" fillId="4" borderId="2" xfId="19" applyFont="1" applyFill="1" applyBorder="1" applyAlignment="1">
      <alignment horizontal="center"/>
      <protection/>
    </xf>
    <xf numFmtId="0" fontId="10" fillId="0" borderId="18" xfId="19" applyFont="1" applyFill="1" applyBorder="1" applyAlignment="1">
      <alignment horizontal="right" wrapText="1"/>
      <protection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1" fontId="0" fillId="0" borderId="0" xfId="0" applyNumberFormat="1" applyAlignment="1">
      <alignment/>
    </xf>
  </cellXfs>
  <cellStyles count="9">
    <cellStyle name="Normal" xfId="0"/>
    <cellStyle name="Currency" xfId="15"/>
    <cellStyle name="Currency [0]" xfId="16"/>
    <cellStyle name="Moeda [0]_FQBgeral1" xfId="17"/>
    <cellStyle name="Moeda_FQBgeral1" xfId="18"/>
    <cellStyle name="Normal_FQBgeral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pivotCacheDefinition" Target="pivotCache/pivotCacheDefinition5.xml" /><Relationship Id="rId26" Type="http://schemas.openxmlformats.org/officeDocument/2006/relationships/pivotCacheDefinition" Target="pivotCache/pivotCacheDefinition17.xml" /><Relationship Id="rId27" Type="http://schemas.openxmlformats.org/officeDocument/2006/relationships/pivotCacheDefinition" Target="pivotCache/pivotCacheDefinition3.xml" /><Relationship Id="rId28" Type="http://schemas.openxmlformats.org/officeDocument/2006/relationships/pivotCacheDefinition" Target="pivotCache/pivotCacheDefinition6.xml" /><Relationship Id="rId29" Type="http://schemas.openxmlformats.org/officeDocument/2006/relationships/pivotCacheDefinition" Target="pivotCache/pivotCacheDefinition1.xml" /><Relationship Id="rId30" Type="http://schemas.openxmlformats.org/officeDocument/2006/relationships/pivotCacheDefinition" Target="pivotCache/pivotCacheDefinition13.xml" /><Relationship Id="rId31" Type="http://schemas.openxmlformats.org/officeDocument/2006/relationships/pivotCacheDefinition" Target="pivotCache/pivotCacheDefinition11.xml" /><Relationship Id="rId32" Type="http://schemas.openxmlformats.org/officeDocument/2006/relationships/pivotCacheDefinition" Target="pivotCache/pivotCacheDefinition12.xml" /><Relationship Id="rId33" Type="http://schemas.openxmlformats.org/officeDocument/2006/relationships/pivotCacheDefinition" Target="pivotCache/pivotCacheDefinition10.xml" /><Relationship Id="rId34" Type="http://schemas.openxmlformats.org/officeDocument/2006/relationships/pivotCacheDefinition" Target="pivotCache/pivotCacheDefinition2.xml" /><Relationship Id="rId35" Type="http://schemas.openxmlformats.org/officeDocument/2006/relationships/pivotCacheDefinition" Target="pivotCache/pivotCacheDefinition14.xml" /><Relationship Id="rId36" Type="http://schemas.openxmlformats.org/officeDocument/2006/relationships/pivotCacheDefinition" Target="pivotCache/pivotCacheDefinition8.xml" /><Relationship Id="rId37" Type="http://schemas.openxmlformats.org/officeDocument/2006/relationships/pivotCacheDefinition" Target="pivotCache/pivotCacheDefinition16.xml" /><Relationship Id="rId38" Type="http://schemas.openxmlformats.org/officeDocument/2006/relationships/pivotCacheDefinition" Target="pivotCache/pivotCacheDefinition7.xml" /><Relationship Id="rId39" Type="http://schemas.openxmlformats.org/officeDocument/2006/relationships/pivotCacheDefinition" Target="pivotCache/pivotCacheDefinition9.xml" /><Relationship Id="rId40" Type="http://schemas.openxmlformats.org/officeDocument/2006/relationships/pivotCacheDefinition" Target="pivotCache/pivotCacheDefinition4.xml" /><Relationship Id="rId41" Type="http://schemas.openxmlformats.org/officeDocument/2006/relationships/pivotCacheDefinition" Target="pivotCache/pivotCacheDefinition15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"/>
          <c:w val="0.932"/>
          <c:h val="0.87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ODSat!$B$8</c:f>
              <c:strCache>
                <c:ptCount val="1"/>
                <c:pt idx="0">
                  <c:v>AM010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ODSat!$A$9:$A$12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ODSat!$B$9:$B$12</c:f>
              <c:numCache>
                <c:ptCount val="4"/>
                <c:pt idx="0">
                  <c:v>99</c:v>
                </c:pt>
                <c:pt idx="1">
                  <c:v>97</c:v>
                </c:pt>
                <c:pt idx="2">
                  <c:v>89</c:v>
                </c:pt>
                <c:pt idx="3">
                  <c:v>88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ODSat!$C$8</c:f>
              <c:strCache>
                <c:ptCount val="1"/>
                <c:pt idx="0">
                  <c:v>AM020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ODSat!$A$9:$A$12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ODSat!$C$9:$C$12</c:f>
              <c:numCache>
                <c:ptCount val="4"/>
                <c:pt idx="0">
                  <c:v>100</c:v>
                </c:pt>
                <c:pt idx="1">
                  <c:v>100</c:v>
                </c:pt>
                <c:pt idx="2">
                  <c:v>88</c:v>
                </c:pt>
                <c:pt idx="3">
                  <c:v>90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ODSat!$D$8</c:f>
              <c:strCache>
                <c:ptCount val="1"/>
                <c:pt idx="0">
                  <c:v>AM030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ODSat!$A$9:$A$12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ODSat!$D$9:$D$12</c:f>
              <c:numCache>
                <c:ptCount val="4"/>
                <c:pt idx="0">
                  <c:v>105</c:v>
                </c:pt>
                <c:pt idx="1">
                  <c:v>80</c:v>
                </c:pt>
                <c:pt idx="2">
                  <c:v>83</c:v>
                </c:pt>
                <c:pt idx="3">
                  <c:v>83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ODSat!$E$8</c:f>
              <c:strCache>
                <c:ptCount val="1"/>
                <c:pt idx="0">
                  <c:v>AM40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ODSat!$A$9:$A$12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ODSat!$E$9:$E$12</c:f>
              <c:numCache>
                <c:ptCount val="4"/>
                <c:pt idx="0">
                  <c:v>96</c:v>
                </c:pt>
                <c:pt idx="1">
                  <c:v>85</c:v>
                </c:pt>
                <c:pt idx="2">
                  <c:v>81</c:v>
                </c:pt>
                <c:pt idx="3">
                  <c:v>85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ODSat!$F$8</c:f>
              <c:strCache>
                <c:ptCount val="1"/>
                <c:pt idx="0">
                  <c:v>AM050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ODSat!$A$9:$A$12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ODSat!$F$9:$F$12</c:f>
              <c:numCache>
                <c:ptCount val="4"/>
                <c:pt idx="0">
                  <c:v>99</c:v>
                </c:pt>
                <c:pt idx="1">
                  <c:v>100</c:v>
                </c:pt>
                <c:pt idx="2">
                  <c:v>91</c:v>
                </c:pt>
                <c:pt idx="3">
                  <c:v>94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ODSat!$G$8</c:f>
              <c:strCache>
                <c:ptCount val="1"/>
                <c:pt idx="0">
                  <c:v>AM060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ODSat!$A$9:$A$12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ODSat!$G$9:$G$12</c:f>
              <c:numCache>
                <c:ptCount val="4"/>
                <c:pt idx="0">
                  <c:v>106</c:v>
                </c:pt>
                <c:pt idx="1">
                  <c:v>93</c:v>
                </c:pt>
                <c:pt idx="2">
                  <c:v>90</c:v>
                </c:pt>
                <c:pt idx="3">
                  <c:v>91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ODSat!$H$8</c:f>
              <c:strCache>
                <c:ptCount val="1"/>
                <c:pt idx="0">
                  <c:v>AM070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ODSat!$A$9:$A$12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ODSat!$H$9:$H$12</c:f>
              <c:numCache>
                <c:ptCount val="4"/>
                <c:pt idx="0">
                  <c:v>93</c:v>
                </c:pt>
                <c:pt idx="1">
                  <c:v>90</c:v>
                </c:pt>
                <c:pt idx="2">
                  <c:v>93</c:v>
                </c:pt>
                <c:pt idx="3">
                  <c:v>120</c:v>
                </c:pt>
              </c:numCache>
            </c:numRef>
          </c:yVal>
          <c:smooth val="1"/>
        </c:ser>
        <c:axId val="37857789"/>
        <c:axId val="5175782"/>
      </c:scatterChart>
      <c:valAx>
        <c:axId val="378577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75782"/>
        <c:crosses val="autoZero"/>
        <c:crossBetween val="midCat"/>
        <c:dispUnits/>
      </c:valAx>
      <c:valAx>
        <c:axId val="5175782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OD
(mg/l)
</a:t>
                </a:r>
              </a:p>
            </c:rich>
          </c:tx>
          <c:layout>
            <c:manualLayout>
              <c:xMode val="factor"/>
              <c:yMode val="factor"/>
              <c:x val="0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in"/>
        <c:tickLblPos val="nextTo"/>
        <c:crossAx val="378577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65"/>
          <c:y val="0.916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"/>
          <c:w val="0.932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OD!$B$8</c:f>
              <c:strCache>
                <c:ptCount val="1"/>
                <c:pt idx="0">
                  <c:v>AM010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OD!$A$9:$A$12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OD!$B$9:$B$12</c:f>
              <c:numCache>
                <c:ptCount val="4"/>
                <c:pt idx="0">
                  <c:v>7.7</c:v>
                </c:pt>
                <c:pt idx="1">
                  <c:v>7</c:v>
                </c:pt>
                <c:pt idx="2">
                  <c:v>8.43</c:v>
                </c:pt>
                <c:pt idx="3">
                  <c:v>7.12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OD!$C$8</c:f>
              <c:strCache>
                <c:ptCount val="1"/>
                <c:pt idx="0">
                  <c:v>AM020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OD!$A$9:$A$12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OD!$C$9:$C$12</c:f>
              <c:numCache>
                <c:ptCount val="4"/>
                <c:pt idx="0">
                  <c:v>7.65</c:v>
                </c:pt>
                <c:pt idx="1">
                  <c:v>6.9</c:v>
                </c:pt>
                <c:pt idx="2">
                  <c:v>8.43</c:v>
                </c:pt>
                <c:pt idx="3">
                  <c:v>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OD!$D$8</c:f>
              <c:strCache>
                <c:ptCount val="1"/>
                <c:pt idx="0">
                  <c:v>AM030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OD!$A$9:$A$12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OD!$D$9:$D$12</c:f>
              <c:numCache>
                <c:ptCount val="4"/>
                <c:pt idx="0">
                  <c:v>8</c:v>
                </c:pt>
                <c:pt idx="1">
                  <c:v>6.5</c:v>
                </c:pt>
                <c:pt idx="2">
                  <c:v>6.9</c:v>
                </c:pt>
                <c:pt idx="3">
                  <c:v>6.68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OD!$E$8</c:f>
              <c:strCache>
                <c:ptCount val="1"/>
                <c:pt idx="0">
                  <c:v>AM40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OD!$A$9:$A$12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OD!$E$9:$E$12</c:f>
              <c:numCache>
                <c:ptCount val="4"/>
                <c:pt idx="0">
                  <c:v>7.3</c:v>
                </c:pt>
                <c:pt idx="1">
                  <c:v>6.3</c:v>
                </c:pt>
                <c:pt idx="2">
                  <c:v>7.11</c:v>
                </c:pt>
                <c:pt idx="3">
                  <c:v>6.68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OD!$F$8</c:f>
              <c:strCache>
                <c:ptCount val="1"/>
                <c:pt idx="0">
                  <c:v>AM050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dPt>
            <c:idx val="1"/>
            <c:spPr>
              <a:ln w="12700">
                <a:solidFill>
                  <a:srgbClr val="FF8080"/>
                </a:solidFill>
              </a:ln>
            </c:spPr>
            <c:marker>
              <c:size val="5"/>
              <c:spPr>
                <a:solidFill>
                  <a:srgbClr val="FF8080"/>
                </a:solidFill>
                <a:ln>
                  <a:solidFill>
                    <a:srgbClr val="FF8080"/>
                  </a:solidFill>
                </a:ln>
              </c:spPr>
            </c:marker>
          </c:dPt>
          <c:xVal>
            <c:strRef>
              <c:f>OD!$A$9:$A$12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OD!$F$9:$F$12</c:f>
              <c:numCache>
                <c:ptCount val="4"/>
                <c:pt idx="0">
                  <c:v>7.6</c:v>
                </c:pt>
                <c:pt idx="1">
                  <c:v>7.1</c:v>
                </c:pt>
                <c:pt idx="2">
                  <c:v>8.32</c:v>
                </c:pt>
                <c:pt idx="3">
                  <c:v>7.64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OD!$G$8</c:f>
              <c:strCache>
                <c:ptCount val="1"/>
                <c:pt idx="0">
                  <c:v>AM060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OD!$A$9:$A$12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OD!$G$9:$G$12</c:f>
              <c:numCache>
                <c:ptCount val="4"/>
                <c:pt idx="0">
                  <c:v>7.9</c:v>
                </c:pt>
                <c:pt idx="1">
                  <c:v>6.9</c:v>
                </c:pt>
                <c:pt idx="2">
                  <c:v>7.61</c:v>
                </c:pt>
                <c:pt idx="3">
                  <c:v>7.12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OD!$H$8</c:f>
              <c:strCache>
                <c:ptCount val="1"/>
                <c:pt idx="0">
                  <c:v>AM070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OD!$A$9:$A$12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OD!$H$9:$H$12</c:f>
              <c:numCache>
                <c:ptCount val="4"/>
                <c:pt idx="0">
                  <c:v>7.4</c:v>
                </c:pt>
                <c:pt idx="1">
                  <c:v>6.8</c:v>
                </c:pt>
                <c:pt idx="2">
                  <c:v>7.51</c:v>
                </c:pt>
                <c:pt idx="3">
                  <c:v>9.3</c:v>
                </c:pt>
              </c:numCache>
            </c:numRef>
          </c:yVal>
          <c:smooth val="1"/>
        </c:ser>
        <c:axId val="30715495"/>
        <c:axId val="8004000"/>
      </c:scatterChart>
      <c:valAx>
        <c:axId val="30715495"/>
        <c:scaling>
          <c:orientation val="minMax"/>
          <c:min val="35431"/>
        </c:scaling>
        <c:axPos val="b"/>
        <c:delete val="0"/>
        <c:numFmt formatCode="General" sourceLinked="1"/>
        <c:majorTickMark val="in"/>
        <c:minorTickMark val="none"/>
        <c:tickLblPos val="nextTo"/>
        <c:crossAx val="8004000"/>
        <c:crosses val="autoZero"/>
        <c:crossBetween val="midCat"/>
        <c:dispUnits/>
        <c:majorUnit val="61"/>
      </c:valAx>
      <c:valAx>
        <c:axId val="8004000"/>
        <c:scaling>
          <c:orientation val="minMax"/>
          <c:max val="10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OD
(mg/l)
</a:t>
                </a:r>
              </a:p>
            </c:rich>
          </c:tx>
          <c:layout>
            <c:manualLayout>
              <c:xMode val="factor"/>
              <c:yMode val="factor"/>
              <c:x val="0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in"/>
        <c:tickLblPos val="nextTo"/>
        <c:crossAx val="30715495"/>
        <c:crosses val="autoZero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"/>
          <c:w val="0.93375"/>
          <c:h val="0.7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FeSol!$B$8</c:f>
              <c:strCache>
                <c:ptCount val="1"/>
                <c:pt idx="0">
                  <c:v>AM010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FeSol!$A$9:$A$12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FeSol!$B$9:$B$12</c:f>
              <c:numCache>
                <c:ptCount val="4"/>
                <c:pt idx="0">
                  <c:v>0.44</c:v>
                </c:pt>
                <c:pt idx="1">
                  <c:v>0.59</c:v>
                </c:pt>
                <c:pt idx="2">
                  <c:v>0.1</c:v>
                </c:pt>
                <c:pt idx="3">
                  <c:v>0.05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FeSol!$C$8</c:f>
              <c:strCache>
                <c:ptCount val="1"/>
                <c:pt idx="0">
                  <c:v>AM020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FeSol!$A$9:$A$12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FeSol!$C$9:$C$12</c:f>
              <c:numCache>
                <c:ptCount val="4"/>
                <c:pt idx="0">
                  <c:v>0.43</c:v>
                </c:pt>
                <c:pt idx="1">
                  <c:v>0.37</c:v>
                </c:pt>
                <c:pt idx="2">
                  <c:v>0.1</c:v>
                </c:pt>
                <c:pt idx="3">
                  <c:v>0.05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FeSol!$D$8</c:f>
              <c:strCache>
                <c:ptCount val="1"/>
                <c:pt idx="0">
                  <c:v>AM030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FeSol!$A$9:$A$12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FeSol!$D$9:$D$12</c:f>
              <c:numCache>
                <c:ptCount val="4"/>
                <c:pt idx="0">
                  <c:v>0.75</c:v>
                </c:pt>
                <c:pt idx="1">
                  <c:v>0.85</c:v>
                </c:pt>
                <c:pt idx="2">
                  <c:v>0.12</c:v>
                </c:pt>
                <c:pt idx="3">
                  <c:v>0.05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FeSol!$E$8</c:f>
              <c:strCache>
                <c:ptCount val="1"/>
                <c:pt idx="0">
                  <c:v>AM40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FeSol!$A$9:$A$12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FeSol!$E$9:$E$12</c:f>
              <c:numCache>
                <c:ptCount val="4"/>
                <c:pt idx="0">
                  <c:v>1.22</c:v>
                </c:pt>
                <c:pt idx="1">
                  <c:v>0.81</c:v>
                </c:pt>
                <c:pt idx="2">
                  <c:v>0.09</c:v>
                </c:pt>
                <c:pt idx="3">
                  <c:v>0.05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FeSol!$F$8</c:f>
              <c:strCache>
                <c:ptCount val="1"/>
                <c:pt idx="0">
                  <c:v>AM050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strRef>
              <c:f>FeSol!$A$9:$A$12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FeSol!$F$9:$F$12</c:f>
              <c:numCache>
                <c:ptCount val="4"/>
                <c:pt idx="0">
                  <c:v>1.14</c:v>
                </c:pt>
                <c:pt idx="1">
                  <c:v>0.68</c:v>
                </c:pt>
                <c:pt idx="2">
                  <c:v>0.19</c:v>
                </c:pt>
                <c:pt idx="3">
                  <c:v>0.05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FeSol!$G$8</c:f>
              <c:strCache>
                <c:ptCount val="1"/>
                <c:pt idx="0">
                  <c:v>AM060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FeSol!$A$9:$A$12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FeSol!$G$9:$G$12</c:f>
              <c:numCache>
                <c:ptCount val="4"/>
                <c:pt idx="0">
                  <c:v>0.43</c:v>
                </c:pt>
                <c:pt idx="1">
                  <c:v>0.87</c:v>
                </c:pt>
                <c:pt idx="2">
                  <c:v>0.12</c:v>
                </c:pt>
                <c:pt idx="3">
                  <c:v>0.13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FeSol!$H$8</c:f>
              <c:strCache>
                <c:ptCount val="1"/>
                <c:pt idx="0">
                  <c:v>AM070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FeSol!$A$9:$A$12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FeSol!$H$9:$H$12</c:f>
              <c:numCache>
                <c:ptCount val="4"/>
                <c:pt idx="0">
                  <c:v>0.62</c:v>
                </c:pt>
                <c:pt idx="1">
                  <c:v>0.2</c:v>
                </c:pt>
                <c:pt idx="2">
                  <c:v>0.05</c:v>
                </c:pt>
                <c:pt idx="3">
                  <c:v>0.05</c:v>
                </c:pt>
              </c:numCache>
            </c:numRef>
          </c:yVal>
          <c:smooth val="1"/>
        </c:ser>
        <c:axId val="4927137"/>
        <c:axId val="44344234"/>
      </c:scatterChart>
      <c:valAx>
        <c:axId val="4927137"/>
        <c:scaling>
          <c:orientation val="minMax"/>
          <c:min val="35431"/>
        </c:scaling>
        <c:axPos val="b"/>
        <c:delete val="0"/>
        <c:numFmt formatCode="General" sourceLinked="1"/>
        <c:majorTickMark val="in"/>
        <c:minorTickMark val="none"/>
        <c:tickLblPos val="nextTo"/>
        <c:crossAx val="44344234"/>
        <c:crosses val="autoZero"/>
        <c:crossBetween val="midCat"/>
        <c:dispUnits/>
        <c:majorUnit val="61"/>
      </c:valAx>
      <c:valAx>
        <c:axId val="44344234"/>
        <c:scaling>
          <c:orientation val="minMax"/>
          <c:max val="1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Ferro Solúvel
(mg/l)</a:t>
                </a:r>
              </a:p>
            </c:rich>
          </c:tx>
          <c:layout>
            <c:manualLayout>
              <c:xMode val="factor"/>
              <c:yMode val="factor"/>
              <c:x val="0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in"/>
        <c:tickLblPos val="nextTo"/>
        <c:crossAx val="4927137"/>
        <c:crosses val="autoZero"/>
        <c:crossBetween val="midCat"/>
        <c:dispUnits/>
        <c:majorUnit val="0.3"/>
        <c:minorUnit val="0.1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25"/>
          <c:y val="0"/>
          <c:w val="0.9247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FeTot!$B$8</c:f>
              <c:strCache>
                <c:ptCount val="1"/>
                <c:pt idx="0">
                  <c:v>AM010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FeTot!$A$9:$A$12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FeTot!$B$9:$B$12</c:f>
              <c:numCache>
                <c:ptCount val="4"/>
                <c:pt idx="0">
                  <c:v>8.15</c:v>
                </c:pt>
                <c:pt idx="1">
                  <c:v>0</c:v>
                </c:pt>
                <c:pt idx="2">
                  <c:v>0.86</c:v>
                </c:pt>
                <c:pt idx="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FeTot!$C$8</c:f>
              <c:strCache>
                <c:ptCount val="1"/>
                <c:pt idx="0">
                  <c:v>AM020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FeTot!$A$9:$A$12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FeTot!$C$9:$C$12</c:f>
              <c:numCache>
                <c:ptCount val="4"/>
                <c:pt idx="0">
                  <c:v>5.41</c:v>
                </c:pt>
                <c:pt idx="1">
                  <c:v>0</c:v>
                </c:pt>
                <c:pt idx="2">
                  <c:v>0.97</c:v>
                </c:pt>
                <c:pt idx="3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FeTot!$D$8</c:f>
              <c:strCache>
                <c:ptCount val="1"/>
                <c:pt idx="0">
                  <c:v>AM030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FeTot!$A$9:$A$12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FeTot!$D$9:$D$12</c:f>
              <c:numCache>
                <c:ptCount val="4"/>
                <c:pt idx="0">
                  <c:v>10.59</c:v>
                </c:pt>
                <c:pt idx="1">
                  <c:v>0</c:v>
                </c:pt>
                <c:pt idx="2">
                  <c:v>1.46</c:v>
                </c:pt>
                <c:pt idx="3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FeTot!$E$8</c:f>
              <c:strCache>
                <c:ptCount val="1"/>
                <c:pt idx="0">
                  <c:v>AM40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FeTot!$A$9:$A$12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FeTot!$E$9:$E$12</c:f>
              <c:numCache>
                <c:ptCount val="4"/>
                <c:pt idx="0">
                  <c:v>8.3</c:v>
                </c:pt>
                <c:pt idx="1">
                  <c:v>0</c:v>
                </c:pt>
                <c:pt idx="2">
                  <c:v>0.72</c:v>
                </c:pt>
                <c:pt idx="3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FeTot!$F$8</c:f>
              <c:strCache>
                <c:ptCount val="1"/>
                <c:pt idx="0">
                  <c:v>AM050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strRef>
              <c:f>FeTot!$A$9:$A$12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FeTot!$F$9:$F$12</c:f>
              <c:numCache>
                <c:ptCount val="4"/>
                <c:pt idx="0">
                  <c:v>5.72</c:v>
                </c:pt>
                <c:pt idx="1">
                  <c:v>0</c:v>
                </c:pt>
                <c:pt idx="2">
                  <c:v>0.97</c:v>
                </c:pt>
                <c:pt idx="3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FeTot!$G$8</c:f>
              <c:strCache>
                <c:ptCount val="1"/>
                <c:pt idx="0">
                  <c:v>AM060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FeTot!$A$9:$A$12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FeTot!$G$9:$G$12</c:f>
              <c:numCache>
                <c:ptCount val="4"/>
                <c:pt idx="0">
                  <c:v>3.74</c:v>
                </c:pt>
                <c:pt idx="1">
                  <c:v>0</c:v>
                </c:pt>
                <c:pt idx="2">
                  <c:v>1.96</c:v>
                </c:pt>
                <c:pt idx="3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FeTot!$H$8</c:f>
              <c:strCache>
                <c:ptCount val="1"/>
                <c:pt idx="0">
                  <c:v>AM070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FeTot!$A$9:$A$12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FeTot!$H$9:$H$12</c:f>
              <c:numCache>
                <c:ptCount val="4"/>
                <c:pt idx="0">
                  <c:v>14</c:v>
                </c:pt>
                <c:pt idx="1">
                  <c:v>0</c:v>
                </c:pt>
                <c:pt idx="2">
                  <c:v>1.46</c:v>
                </c:pt>
                <c:pt idx="3">
                  <c:v>0</c:v>
                </c:pt>
              </c:numCache>
            </c:numRef>
          </c:yVal>
          <c:smooth val="1"/>
        </c:ser>
        <c:axId val="63553787"/>
        <c:axId val="35113172"/>
      </c:scatterChart>
      <c:valAx>
        <c:axId val="63553787"/>
        <c:scaling>
          <c:orientation val="minMax"/>
          <c:min val="35431"/>
        </c:scaling>
        <c:axPos val="b"/>
        <c:delete val="0"/>
        <c:numFmt formatCode="General" sourceLinked="1"/>
        <c:majorTickMark val="in"/>
        <c:minorTickMark val="none"/>
        <c:tickLblPos val="nextTo"/>
        <c:crossAx val="35113172"/>
        <c:crosses val="autoZero"/>
        <c:crossBetween val="midCat"/>
        <c:dispUnits/>
        <c:majorUnit val="61"/>
      </c:valAx>
      <c:valAx>
        <c:axId val="35113172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Ferro Total 
(mg/l)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in"/>
        <c:tickLblPos val="nextTo"/>
        <c:crossAx val="63553787"/>
        <c:crosses val="autoZero"/>
        <c:crossBetween val="midCat"/>
        <c:dispUnits/>
        <c:majorUnit val="3"/>
        <c:minorUnit val="1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"/>
          <c:w val="0.9337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STD!$B$8</c:f>
              <c:strCache>
                <c:ptCount val="1"/>
                <c:pt idx="0">
                  <c:v>AM010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STD!$A$9:$A$12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STD!$B$9:$B$12</c:f>
              <c:numCache>
                <c:ptCount val="4"/>
                <c:pt idx="0">
                  <c:v>51.4</c:v>
                </c:pt>
                <c:pt idx="1">
                  <c:v>64.3</c:v>
                </c:pt>
                <c:pt idx="2">
                  <c:v>47.6</c:v>
                </c:pt>
                <c:pt idx="3">
                  <c:v>66.4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STD!$C$8</c:f>
              <c:strCache>
                <c:ptCount val="1"/>
                <c:pt idx="0">
                  <c:v>AM020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STD!$A$9:$A$12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STD!$C$9:$C$12</c:f>
              <c:numCache>
                <c:ptCount val="4"/>
                <c:pt idx="0">
                  <c:v>54.3</c:v>
                </c:pt>
                <c:pt idx="1">
                  <c:v>70.3</c:v>
                </c:pt>
                <c:pt idx="2">
                  <c:v>57.9</c:v>
                </c:pt>
                <c:pt idx="3">
                  <c:v>117.3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STD!$D$8</c:f>
              <c:strCache>
                <c:ptCount val="1"/>
                <c:pt idx="0">
                  <c:v>AM030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STD!$A$9:$A$12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STD!$D$9:$D$12</c:f>
              <c:numCache>
                <c:ptCount val="4"/>
                <c:pt idx="0">
                  <c:v>47.8</c:v>
                </c:pt>
                <c:pt idx="1">
                  <c:v>48.2</c:v>
                </c:pt>
                <c:pt idx="2">
                  <c:v>53</c:v>
                </c:pt>
                <c:pt idx="3">
                  <c:v>56.2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STD!$E$8</c:f>
              <c:strCache>
                <c:ptCount val="1"/>
                <c:pt idx="0">
                  <c:v>AM40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STD!$A$9:$A$12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STD!$E$9:$E$12</c:f>
              <c:numCache>
                <c:ptCount val="4"/>
                <c:pt idx="0">
                  <c:v>38.3</c:v>
                </c:pt>
                <c:pt idx="1">
                  <c:v>63</c:v>
                </c:pt>
                <c:pt idx="2">
                  <c:v>49.3</c:v>
                </c:pt>
                <c:pt idx="3">
                  <c:v>57.9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STD!$F$8</c:f>
              <c:strCache>
                <c:ptCount val="1"/>
                <c:pt idx="0">
                  <c:v>AM050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strRef>
              <c:f>STD!$A$9:$A$12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STD!$F$9:$F$12</c:f>
              <c:numCache>
                <c:ptCount val="4"/>
                <c:pt idx="0">
                  <c:v>54.7</c:v>
                </c:pt>
                <c:pt idx="1">
                  <c:v>53.6</c:v>
                </c:pt>
                <c:pt idx="2">
                  <c:v>47.6</c:v>
                </c:pt>
                <c:pt idx="3">
                  <c:v>52.9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STD!$G$8</c:f>
              <c:strCache>
                <c:ptCount val="1"/>
                <c:pt idx="0">
                  <c:v>AM060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STD!$A$9:$A$12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STD!$G$9:$G$12</c:f>
              <c:numCache>
                <c:ptCount val="4"/>
                <c:pt idx="0">
                  <c:v>133</c:v>
                </c:pt>
                <c:pt idx="1">
                  <c:v>107</c:v>
                </c:pt>
                <c:pt idx="2">
                  <c:v>118.7</c:v>
                </c:pt>
                <c:pt idx="3">
                  <c:v>120.5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STD!$H$8</c:f>
              <c:strCache>
                <c:ptCount val="1"/>
                <c:pt idx="0">
                  <c:v>AM070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STD!$A$9:$A$12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STD!$H$9:$H$12</c:f>
              <c:numCache>
                <c:ptCount val="4"/>
                <c:pt idx="0">
                  <c:v>186</c:v>
                </c:pt>
                <c:pt idx="1">
                  <c:v>286.1</c:v>
                </c:pt>
                <c:pt idx="2">
                  <c:v>357.6</c:v>
                </c:pt>
                <c:pt idx="3">
                  <c:v>393.3</c:v>
                </c:pt>
              </c:numCache>
            </c:numRef>
          </c:yVal>
          <c:smooth val="1"/>
        </c:ser>
        <c:axId val="47583093"/>
        <c:axId val="25594654"/>
      </c:scatterChart>
      <c:valAx>
        <c:axId val="47583093"/>
        <c:scaling>
          <c:orientation val="minMax"/>
          <c:min val="35431"/>
        </c:scaling>
        <c:axPos val="b"/>
        <c:delete val="0"/>
        <c:numFmt formatCode="General" sourceLinked="1"/>
        <c:majorTickMark val="in"/>
        <c:minorTickMark val="none"/>
        <c:tickLblPos val="nextTo"/>
        <c:crossAx val="25594654"/>
        <c:crosses val="autoZero"/>
        <c:crossBetween val="midCat"/>
        <c:dispUnits/>
        <c:majorUnit val="61"/>
      </c:valAx>
      <c:valAx>
        <c:axId val="25594654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Sól. Totais Dissolvidos
(mg/l)</a:t>
                </a:r>
              </a:p>
            </c:rich>
          </c:tx>
          <c:layout>
            <c:manualLayout>
              <c:xMode val="factor"/>
              <c:yMode val="factor"/>
              <c:x val="0.002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in"/>
        <c:tickLblPos val="nextTo"/>
        <c:crossAx val="47583093"/>
        <c:crosses val="autoZero"/>
        <c:crossBetween val="midCat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"/>
          <c:w val="0.932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SS!$B$8</c:f>
              <c:strCache>
                <c:ptCount val="1"/>
                <c:pt idx="0">
                  <c:v>AM010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SS!$A$9:$A$12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SS!$B$9:$B$12</c:f>
              <c:numCache>
                <c:ptCount val="4"/>
                <c:pt idx="0">
                  <c:v>77</c:v>
                </c:pt>
                <c:pt idx="1">
                  <c:v>82</c:v>
                </c:pt>
                <c:pt idx="2">
                  <c:v>5.5</c:v>
                </c:pt>
                <c:pt idx="3">
                  <c:v>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SS!$C$8</c:f>
              <c:strCache>
                <c:ptCount val="1"/>
                <c:pt idx="0">
                  <c:v>AM020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SS!$A$9:$A$12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SS!$C$9:$C$12</c:f>
              <c:numCache>
                <c:ptCount val="4"/>
                <c:pt idx="0">
                  <c:v>68</c:v>
                </c:pt>
                <c:pt idx="1">
                  <c:v>54</c:v>
                </c:pt>
                <c:pt idx="2">
                  <c:v>16.5</c:v>
                </c:pt>
                <c:pt idx="3">
                  <c:v>7.5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SS!$D$8</c:f>
              <c:strCache>
                <c:ptCount val="1"/>
                <c:pt idx="0">
                  <c:v>AM030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SS!$A$9:$A$12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SS!$D$9:$D$12</c:f>
              <c:numCache>
                <c:ptCount val="4"/>
                <c:pt idx="0">
                  <c:v>118</c:v>
                </c:pt>
                <c:pt idx="1">
                  <c:v>105</c:v>
                </c:pt>
                <c:pt idx="2">
                  <c:v>12</c:v>
                </c:pt>
                <c:pt idx="3">
                  <c:v>10.5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SS!$E$8</c:f>
              <c:strCache>
                <c:ptCount val="1"/>
                <c:pt idx="0">
                  <c:v>AM40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SS!$A$9:$A$12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SS!$E$9:$E$12</c:f>
              <c:numCache>
                <c:ptCount val="4"/>
                <c:pt idx="0">
                  <c:v>113</c:v>
                </c:pt>
                <c:pt idx="1">
                  <c:v>82</c:v>
                </c:pt>
                <c:pt idx="2">
                  <c:v>6.5</c:v>
                </c:pt>
                <c:pt idx="3">
                  <c:v>14.5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SS!$F$8</c:f>
              <c:strCache>
                <c:ptCount val="1"/>
                <c:pt idx="0">
                  <c:v>AM050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strRef>
              <c:f>SS!$A$9:$A$12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SS!$F$9:$F$12</c:f>
              <c:numCache>
                <c:ptCount val="4"/>
                <c:pt idx="0">
                  <c:v>96</c:v>
                </c:pt>
                <c:pt idx="1">
                  <c:v>54</c:v>
                </c:pt>
                <c:pt idx="2">
                  <c:v>7.5</c:v>
                </c:pt>
                <c:pt idx="3">
                  <c:v>9.5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SS!$G$8</c:f>
              <c:strCache>
                <c:ptCount val="1"/>
                <c:pt idx="0">
                  <c:v>AM060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SS!$A$9:$A$12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SS!$G$9:$G$12</c:f>
              <c:numCache>
                <c:ptCount val="4"/>
                <c:pt idx="0">
                  <c:v>52</c:v>
                </c:pt>
                <c:pt idx="1">
                  <c:v>76</c:v>
                </c:pt>
                <c:pt idx="2">
                  <c:v>27.5</c:v>
                </c:pt>
                <c:pt idx="3">
                  <c:v>12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SS!$H$8</c:f>
              <c:strCache>
                <c:ptCount val="1"/>
                <c:pt idx="0">
                  <c:v>AM070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SS!$A$9:$A$12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SS!$H$9:$H$12</c:f>
              <c:numCache>
                <c:ptCount val="4"/>
                <c:pt idx="0">
                  <c:v>140</c:v>
                </c:pt>
                <c:pt idx="1">
                  <c:v>74</c:v>
                </c:pt>
                <c:pt idx="2">
                  <c:v>16.5</c:v>
                </c:pt>
                <c:pt idx="3">
                  <c:v>16.5</c:v>
                </c:pt>
              </c:numCache>
            </c:numRef>
          </c:yVal>
          <c:smooth val="1"/>
        </c:ser>
        <c:axId val="29025295"/>
        <c:axId val="59901064"/>
      </c:scatterChart>
      <c:valAx>
        <c:axId val="29025295"/>
        <c:scaling>
          <c:orientation val="minMax"/>
          <c:min val="35431"/>
        </c:scaling>
        <c:axPos val="b"/>
        <c:delete val="0"/>
        <c:numFmt formatCode="General" sourceLinked="1"/>
        <c:majorTickMark val="in"/>
        <c:minorTickMark val="none"/>
        <c:tickLblPos val="nextTo"/>
        <c:crossAx val="59901064"/>
        <c:crosses val="autoZero"/>
        <c:crossBetween val="midCat"/>
        <c:dispUnits/>
        <c:majorUnit val="61"/>
      </c:valAx>
      <c:valAx>
        <c:axId val="59901064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Sól. Suspensos
(mg/l)
</a:t>
                </a:r>
              </a:p>
            </c:rich>
          </c:tx>
          <c:layout>
            <c:manualLayout>
              <c:xMode val="factor"/>
              <c:yMode val="factor"/>
              <c:x val="0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in"/>
        <c:tickLblPos val="nextTo"/>
        <c:crossAx val="29025295"/>
        <c:crosses val="autoZero"/>
        <c:crossBetween val="midCat"/>
        <c:dispUnits/>
        <c:majorUnit val="30"/>
        <c:minorUnit val="1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"/>
          <c:w val="0.93375"/>
          <c:h val="0.7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Turb!$B$8</c:f>
              <c:strCache>
                <c:ptCount val="1"/>
                <c:pt idx="0">
                  <c:v>AM010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Turb!$A$9:$A$12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Turb!$B$9:$B$12</c:f>
              <c:numCache>
                <c:ptCount val="4"/>
                <c:pt idx="0">
                  <c:v>70</c:v>
                </c:pt>
                <c:pt idx="1">
                  <c:v>71</c:v>
                </c:pt>
                <c:pt idx="2">
                  <c:v>12.6</c:v>
                </c:pt>
                <c:pt idx="3">
                  <c:v>4.72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Turb!$C$8</c:f>
              <c:strCache>
                <c:ptCount val="1"/>
                <c:pt idx="0">
                  <c:v>AM020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Turb!$A$9:$A$12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Turb!$C$9:$C$12</c:f>
              <c:numCache>
                <c:ptCount val="4"/>
                <c:pt idx="0">
                  <c:v>54</c:v>
                </c:pt>
                <c:pt idx="1">
                  <c:v>41</c:v>
                </c:pt>
                <c:pt idx="2">
                  <c:v>11.87</c:v>
                </c:pt>
                <c:pt idx="3">
                  <c:v>7.39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Turb!$D$8</c:f>
              <c:strCache>
                <c:ptCount val="1"/>
                <c:pt idx="0">
                  <c:v>AM030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Turb!$A$9:$A$12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Turb!$D$9:$D$12</c:f>
              <c:numCache>
                <c:ptCount val="4"/>
                <c:pt idx="0">
                  <c:v>80</c:v>
                </c:pt>
                <c:pt idx="1">
                  <c:v>58</c:v>
                </c:pt>
                <c:pt idx="2">
                  <c:v>16.3</c:v>
                </c:pt>
                <c:pt idx="3">
                  <c:v>7.42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Turb!$E$8</c:f>
              <c:strCache>
                <c:ptCount val="1"/>
                <c:pt idx="0">
                  <c:v>AM40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Turb!$A$9:$A$12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Turb!$E$9:$E$12</c:f>
              <c:numCache>
                <c:ptCount val="4"/>
                <c:pt idx="0">
                  <c:v>78</c:v>
                </c:pt>
                <c:pt idx="1">
                  <c:v>50</c:v>
                </c:pt>
                <c:pt idx="2">
                  <c:v>10.8</c:v>
                </c:pt>
                <c:pt idx="3">
                  <c:v>3.37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Turb!$F$8</c:f>
              <c:strCache>
                <c:ptCount val="1"/>
                <c:pt idx="0">
                  <c:v>AM050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strRef>
              <c:f>Turb!$A$9:$A$12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Turb!$F$9:$F$12</c:f>
              <c:numCache>
                <c:ptCount val="4"/>
                <c:pt idx="0">
                  <c:v>70</c:v>
                </c:pt>
                <c:pt idx="1">
                  <c:v>44</c:v>
                </c:pt>
                <c:pt idx="2">
                  <c:v>9.79</c:v>
                </c:pt>
                <c:pt idx="3">
                  <c:v>9.26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Turb!$G$8</c:f>
              <c:strCache>
                <c:ptCount val="1"/>
                <c:pt idx="0">
                  <c:v>AM060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Turb!$A$9:$A$12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Turb!$G$9:$G$12</c:f>
              <c:numCache>
                <c:ptCount val="4"/>
                <c:pt idx="0">
                  <c:v>44</c:v>
                </c:pt>
                <c:pt idx="1">
                  <c:v>66</c:v>
                </c:pt>
                <c:pt idx="2">
                  <c:v>23.9</c:v>
                </c:pt>
                <c:pt idx="3">
                  <c:v>28.82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Turb!$H$8</c:f>
              <c:strCache>
                <c:ptCount val="1"/>
                <c:pt idx="0">
                  <c:v>AM070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Turb!$A$9:$A$12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Turb!$H$9:$H$12</c:f>
              <c:numCache>
                <c:ptCount val="4"/>
                <c:pt idx="0">
                  <c:v>110</c:v>
                </c:pt>
                <c:pt idx="1">
                  <c:v>43</c:v>
                </c:pt>
                <c:pt idx="2">
                  <c:v>20.97</c:v>
                </c:pt>
                <c:pt idx="3">
                  <c:v>13.13</c:v>
                </c:pt>
              </c:numCache>
            </c:numRef>
          </c:yVal>
          <c:smooth val="1"/>
        </c:ser>
        <c:axId val="2238665"/>
        <c:axId val="20147986"/>
      </c:scatterChart>
      <c:valAx>
        <c:axId val="2238665"/>
        <c:scaling>
          <c:orientation val="minMax"/>
          <c:min val="35431"/>
        </c:scaling>
        <c:axPos val="b"/>
        <c:delete val="0"/>
        <c:numFmt formatCode="General" sourceLinked="1"/>
        <c:majorTickMark val="in"/>
        <c:minorTickMark val="none"/>
        <c:tickLblPos val="nextTo"/>
        <c:crossAx val="20147986"/>
        <c:crosses val="autoZero"/>
        <c:crossBetween val="midCat"/>
        <c:dispUnits/>
        <c:majorUnit val="61"/>
      </c:valAx>
      <c:valAx>
        <c:axId val="20147986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Turbidez 
(UNT)</a:t>
                </a:r>
              </a:p>
            </c:rich>
          </c:tx>
          <c:layout>
            <c:manualLayout>
              <c:xMode val="factor"/>
              <c:yMode val="factor"/>
              <c:x val="0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in"/>
        <c:tickLblPos val="nextTo"/>
        <c:crossAx val="2238665"/>
        <c:crosses val="autoZero"/>
        <c:crossBetween val="midCat"/>
        <c:dispUnits/>
        <c:majorUnit val="20"/>
        <c:minorUnit val="1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775"/>
          <c:y val="0.9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25"/>
          <c:y val="0"/>
          <c:w val="0.9247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Cor!$B$8</c:f>
              <c:strCache>
                <c:ptCount val="1"/>
                <c:pt idx="0">
                  <c:v>AM010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Cor!$A$9:$A$12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Cor!$B$9:$B$12</c:f>
              <c:numCache>
                <c:ptCount val="4"/>
                <c:pt idx="0">
                  <c:v>7.5</c:v>
                </c:pt>
                <c:pt idx="1">
                  <c:v>15</c:v>
                </c:pt>
                <c:pt idx="2">
                  <c:v>2.5</c:v>
                </c:pt>
                <c:pt idx="3">
                  <c:v>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Cor!$C$8</c:f>
              <c:strCache>
                <c:ptCount val="1"/>
                <c:pt idx="0">
                  <c:v>AM020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Cor!$A$9:$A$12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Cor!$C$9:$C$12</c:f>
              <c:numCache>
                <c:ptCount val="4"/>
                <c:pt idx="0">
                  <c:v>7.5</c:v>
                </c:pt>
                <c:pt idx="1">
                  <c:v>15</c:v>
                </c:pt>
                <c:pt idx="2">
                  <c:v>2.5</c:v>
                </c:pt>
                <c:pt idx="3">
                  <c:v>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Cor!$D$8</c:f>
              <c:strCache>
                <c:ptCount val="1"/>
                <c:pt idx="0">
                  <c:v>AM030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Cor!$A$9:$A$12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Cor!$D$9:$D$12</c:f>
              <c:numCache>
                <c:ptCount val="4"/>
                <c:pt idx="0">
                  <c:v>10</c:v>
                </c:pt>
                <c:pt idx="1">
                  <c:v>7.5</c:v>
                </c:pt>
                <c:pt idx="2">
                  <c:v>2.5</c:v>
                </c:pt>
                <c:pt idx="3">
                  <c:v>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Cor!$E$8</c:f>
              <c:strCache>
                <c:ptCount val="1"/>
                <c:pt idx="0">
                  <c:v>AM40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Cor!$A$9:$A$12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Cor!$E$9:$E$12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2.5</c:v>
                </c:pt>
                <c:pt idx="3">
                  <c:v>3.5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Cor!$F$8</c:f>
              <c:strCache>
                <c:ptCount val="1"/>
                <c:pt idx="0">
                  <c:v>AM050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strRef>
              <c:f>Cor!$A$9:$A$12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Cor!$F$9:$F$12</c:f>
              <c:numCache>
                <c:ptCount val="4"/>
                <c:pt idx="0">
                  <c:v>5</c:v>
                </c:pt>
                <c:pt idx="1">
                  <c:v>15</c:v>
                </c:pt>
                <c:pt idx="2">
                  <c:v>2.5</c:v>
                </c:pt>
                <c:pt idx="3">
                  <c:v>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Cor!$G$8</c:f>
              <c:strCache>
                <c:ptCount val="1"/>
                <c:pt idx="0">
                  <c:v>AM060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Cor!$A$9:$A$12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Cor!$G$9:$G$12</c:f>
              <c:numCache>
                <c:ptCount val="4"/>
                <c:pt idx="0">
                  <c:v>2.5</c:v>
                </c:pt>
                <c:pt idx="1">
                  <c:v>7.5</c:v>
                </c:pt>
                <c:pt idx="2">
                  <c:v>5</c:v>
                </c:pt>
                <c:pt idx="3">
                  <c:v>8.75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Cor!$H$8</c:f>
              <c:strCache>
                <c:ptCount val="1"/>
                <c:pt idx="0">
                  <c:v>AM070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Cor!$A$9:$A$12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Cor!$H$9:$H$12</c:f>
              <c:numCache>
                <c:ptCount val="4"/>
                <c:pt idx="0">
                  <c:v>5</c:v>
                </c:pt>
                <c:pt idx="1">
                  <c:v>20</c:v>
                </c:pt>
                <c:pt idx="2">
                  <c:v>2.5</c:v>
                </c:pt>
                <c:pt idx="3">
                  <c:v>4</c:v>
                </c:pt>
              </c:numCache>
            </c:numRef>
          </c:yVal>
          <c:smooth val="1"/>
        </c:ser>
        <c:axId val="47114147"/>
        <c:axId val="21374140"/>
      </c:scatterChart>
      <c:valAx>
        <c:axId val="47114147"/>
        <c:scaling>
          <c:orientation val="minMax"/>
          <c:min val="35431"/>
        </c:scaling>
        <c:axPos val="b"/>
        <c:delete val="0"/>
        <c:numFmt formatCode="General" sourceLinked="1"/>
        <c:majorTickMark val="in"/>
        <c:minorTickMark val="none"/>
        <c:tickLblPos val="nextTo"/>
        <c:crossAx val="21374140"/>
        <c:crosses val="autoZero"/>
        <c:crossBetween val="midCat"/>
        <c:dispUnits/>
        <c:majorUnit val="61"/>
      </c:valAx>
      <c:valAx>
        <c:axId val="21374140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Cor 
(mg Pt/l)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in"/>
        <c:tickLblPos val="nextTo"/>
        <c:crossAx val="47114147"/>
        <c:crosses val="autoZero"/>
        <c:crossBetween val="midCat"/>
        <c:dispUnits/>
        <c:majorUnit val="5"/>
        <c:minorUnit val="2.5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"/>
          <c:w val="0.9337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CEletr!$B$8</c:f>
              <c:strCache>
                <c:ptCount val="1"/>
                <c:pt idx="0">
                  <c:v>AM010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CEletr!$A$9:$A$12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CEletr!$B$9:$B$12</c:f>
              <c:numCache>
                <c:ptCount val="4"/>
                <c:pt idx="0">
                  <c:v>55.8</c:v>
                </c:pt>
                <c:pt idx="1">
                  <c:v>49.2</c:v>
                </c:pt>
                <c:pt idx="2">
                  <c:v>60.8</c:v>
                </c:pt>
                <c:pt idx="3">
                  <c:v>67.2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CEletr!$C$8</c:f>
              <c:strCache>
                <c:ptCount val="1"/>
                <c:pt idx="0">
                  <c:v>AM020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CEletr!$A$9:$A$12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CEletr!$C$9:$C$12</c:f>
              <c:numCache>
                <c:ptCount val="4"/>
                <c:pt idx="0">
                  <c:v>66.6</c:v>
                </c:pt>
                <c:pt idx="1">
                  <c:v>89.4</c:v>
                </c:pt>
                <c:pt idx="2">
                  <c:v>71.1</c:v>
                </c:pt>
                <c:pt idx="3">
                  <c:v>137.2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CEletr!$D$8</c:f>
              <c:strCache>
                <c:ptCount val="1"/>
                <c:pt idx="0">
                  <c:v>AM030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CEletr!$A$9:$A$12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CEletr!$D$9:$D$12</c:f>
              <c:numCache>
                <c:ptCount val="4"/>
                <c:pt idx="0">
                  <c:v>65</c:v>
                </c:pt>
                <c:pt idx="1">
                  <c:v>62</c:v>
                </c:pt>
                <c:pt idx="2">
                  <c:v>56.16</c:v>
                </c:pt>
                <c:pt idx="3">
                  <c:v>69.1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CEletr!$E$8</c:f>
              <c:strCache>
                <c:ptCount val="1"/>
                <c:pt idx="0">
                  <c:v>AM40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CEletr!$A$9:$A$12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CEletr!$E$9:$E$12</c:f>
              <c:numCache>
                <c:ptCount val="4"/>
                <c:pt idx="0">
                  <c:v>56.5</c:v>
                </c:pt>
                <c:pt idx="1">
                  <c:v>51.9</c:v>
                </c:pt>
                <c:pt idx="2">
                  <c:v>58.2</c:v>
                </c:pt>
                <c:pt idx="3">
                  <c:v>64.9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CEletr!$F$8</c:f>
              <c:strCache>
                <c:ptCount val="1"/>
                <c:pt idx="0">
                  <c:v>AM050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strRef>
              <c:f>CEletr!$A$9:$A$12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CEletr!$F$9:$F$12</c:f>
              <c:numCache>
                <c:ptCount val="4"/>
                <c:pt idx="0">
                  <c:v>43.1</c:v>
                </c:pt>
                <c:pt idx="1">
                  <c:v>56.6</c:v>
                </c:pt>
                <c:pt idx="2">
                  <c:v>40.5</c:v>
                </c:pt>
                <c:pt idx="3">
                  <c:v>43.3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CEletr!$G$8</c:f>
              <c:strCache>
                <c:ptCount val="1"/>
                <c:pt idx="0">
                  <c:v>AM060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CEletr!$A$9:$A$12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CEletr!$G$9:$G$12</c:f>
              <c:numCache>
                <c:ptCount val="4"/>
                <c:pt idx="0">
                  <c:v>151</c:v>
                </c:pt>
                <c:pt idx="1">
                  <c:v>131.7</c:v>
                </c:pt>
                <c:pt idx="2">
                  <c:v>150.4</c:v>
                </c:pt>
                <c:pt idx="3">
                  <c:v>136.5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CEletr!$H$8</c:f>
              <c:strCache>
                <c:ptCount val="1"/>
                <c:pt idx="0">
                  <c:v>AM070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CEletr!$A$9:$A$12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CEletr!$H$9:$H$12</c:f>
              <c:numCache>
                <c:ptCount val="4"/>
                <c:pt idx="0">
                  <c:v>250</c:v>
                </c:pt>
                <c:pt idx="1">
                  <c:v>450</c:v>
                </c:pt>
                <c:pt idx="2">
                  <c:v>600</c:v>
                </c:pt>
                <c:pt idx="3">
                  <c:v>620</c:v>
                </c:pt>
              </c:numCache>
            </c:numRef>
          </c:yVal>
          <c:smooth val="1"/>
        </c:ser>
        <c:axId val="58149533"/>
        <c:axId val="53583750"/>
      </c:scatterChart>
      <c:valAx>
        <c:axId val="58149533"/>
        <c:scaling>
          <c:orientation val="minMax"/>
          <c:min val="35431"/>
        </c:scaling>
        <c:axPos val="b"/>
        <c:delete val="0"/>
        <c:numFmt formatCode="General" sourceLinked="1"/>
        <c:majorTickMark val="in"/>
        <c:minorTickMark val="none"/>
        <c:tickLblPos val="nextTo"/>
        <c:crossAx val="53583750"/>
        <c:crosses val="autoZero"/>
        <c:crossBetween val="midCat"/>
        <c:dispUnits/>
        <c:majorUnit val="61"/>
      </c:valAx>
      <c:valAx>
        <c:axId val="53583750"/>
        <c:scaling>
          <c:orientation val="minMax"/>
          <c:max val="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Cond. Elétrica 
(µS/cm)</a:t>
                </a:r>
              </a:p>
            </c:rich>
          </c:tx>
          <c:layout>
            <c:manualLayout>
              <c:xMode val="factor"/>
              <c:yMode val="factor"/>
              <c:x val="0.002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in"/>
        <c:tickLblPos val="nextTo"/>
        <c:crossAx val="58149533"/>
        <c:crosses val="autoZero"/>
        <c:crossBetween val="midCat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"/>
          <c:w val="0.932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pH!$B$8</c:f>
              <c:strCache>
                <c:ptCount val="1"/>
                <c:pt idx="0">
                  <c:v>AM010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pH!$A$9:$A$12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pH!$B$9:$B$12</c:f>
              <c:numCache>
                <c:ptCount val="4"/>
                <c:pt idx="0">
                  <c:v>7.31</c:v>
                </c:pt>
                <c:pt idx="1">
                  <c:v>7.18</c:v>
                </c:pt>
                <c:pt idx="2">
                  <c:v>7.53</c:v>
                </c:pt>
                <c:pt idx="3">
                  <c:v>7.79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pH!$C$8</c:f>
              <c:strCache>
                <c:ptCount val="1"/>
                <c:pt idx="0">
                  <c:v>AM020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pH!$A$9:$A$12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pH!$C$9:$C$12</c:f>
              <c:numCache>
                <c:ptCount val="4"/>
                <c:pt idx="0">
                  <c:v>7.26</c:v>
                </c:pt>
                <c:pt idx="1">
                  <c:v>7.48</c:v>
                </c:pt>
                <c:pt idx="2">
                  <c:v>7.65</c:v>
                </c:pt>
                <c:pt idx="3">
                  <c:v>8.32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pH!$D$8</c:f>
              <c:strCache>
                <c:ptCount val="1"/>
                <c:pt idx="0">
                  <c:v>AM030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pH!$A$9:$A$12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pH!$D$9:$D$12</c:f>
              <c:numCache>
                <c:ptCount val="4"/>
                <c:pt idx="0">
                  <c:v>7.59</c:v>
                </c:pt>
                <c:pt idx="1">
                  <c:v>7.54</c:v>
                </c:pt>
                <c:pt idx="2">
                  <c:v>7.66</c:v>
                </c:pt>
                <c:pt idx="3">
                  <c:v>8.3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pH!$E$8</c:f>
              <c:strCache>
                <c:ptCount val="1"/>
                <c:pt idx="0">
                  <c:v>AM40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pH!$A$9:$A$12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pH!$E$9:$E$12</c:f>
              <c:numCache>
                <c:ptCount val="4"/>
                <c:pt idx="0">
                  <c:v>7.71</c:v>
                </c:pt>
                <c:pt idx="1">
                  <c:v>7.54</c:v>
                </c:pt>
                <c:pt idx="2">
                  <c:v>7.3</c:v>
                </c:pt>
                <c:pt idx="3">
                  <c:v>8.36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pH!$F$8</c:f>
              <c:strCache>
                <c:ptCount val="1"/>
                <c:pt idx="0">
                  <c:v>AM050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strRef>
              <c:f>pH!$A$9:$A$12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pH!$F$9:$F$12</c:f>
              <c:numCache>
                <c:ptCount val="4"/>
                <c:pt idx="0">
                  <c:v>7.09</c:v>
                </c:pt>
                <c:pt idx="1">
                  <c:v>7.52</c:v>
                </c:pt>
                <c:pt idx="2">
                  <c:v>7.48</c:v>
                </c:pt>
                <c:pt idx="3">
                  <c:v>8.07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pH!$G$8</c:f>
              <c:strCache>
                <c:ptCount val="1"/>
                <c:pt idx="0">
                  <c:v>AM060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pH!$A$9:$A$12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pH!$G$9:$G$12</c:f>
              <c:numCache>
                <c:ptCount val="4"/>
                <c:pt idx="0">
                  <c:v>7.81</c:v>
                </c:pt>
                <c:pt idx="1">
                  <c:v>7.8</c:v>
                </c:pt>
                <c:pt idx="2">
                  <c:v>8.32</c:v>
                </c:pt>
                <c:pt idx="3">
                  <c:v>8.32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pH!$H$8</c:f>
              <c:strCache>
                <c:ptCount val="1"/>
                <c:pt idx="0">
                  <c:v>AM070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pH!$A$9:$A$12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pH!$H$9:$H$12</c:f>
              <c:numCache>
                <c:ptCount val="4"/>
                <c:pt idx="0">
                  <c:v>7.69</c:v>
                </c:pt>
                <c:pt idx="1">
                  <c:v>8.05</c:v>
                </c:pt>
                <c:pt idx="2">
                  <c:v>8.22</c:v>
                </c:pt>
                <c:pt idx="3">
                  <c:v>8.67</c:v>
                </c:pt>
              </c:numCache>
            </c:numRef>
          </c:yVal>
          <c:smooth val="1"/>
        </c:ser>
        <c:axId val="12491703"/>
        <c:axId val="45316464"/>
      </c:scatterChart>
      <c:valAx>
        <c:axId val="12491703"/>
        <c:scaling>
          <c:orientation val="minMax"/>
          <c:min val="35431"/>
        </c:scaling>
        <c:axPos val="b"/>
        <c:delete val="0"/>
        <c:numFmt formatCode="General" sourceLinked="1"/>
        <c:majorTickMark val="in"/>
        <c:minorTickMark val="none"/>
        <c:tickLblPos val="nextTo"/>
        <c:crossAx val="45316464"/>
        <c:crosses val="autoZero"/>
        <c:crossBetween val="midCat"/>
        <c:dispUnits/>
        <c:majorUnit val="61"/>
      </c:valAx>
      <c:valAx>
        <c:axId val="45316464"/>
        <c:scaling>
          <c:orientation val="minMax"/>
          <c:max val="9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
</a:t>
                </a:r>
              </a:p>
            </c:rich>
          </c:tx>
          <c:layout>
            <c:manualLayout>
              <c:xMode val="factor"/>
              <c:yMode val="factor"/>
              <c:x val="0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cross"/>
        <c:minorTickMark val="in"/>
        <c:tickLblPos val="nextTo"/>
        <c:crossAx val="12491703"/>
        <c:crosses val="autoZero"/>
        <c:crossBetween val="midCat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Relação STD x 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53"/>
          <c:w val="0.6065"/>
          <c:h val="0.73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SDTxCE!$E$1</c:f>
              <c:strCache>
                <c:ptCount val="1"/>
                <c:pt idx="0">
                  <c:v>STD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SDTxCE!$D$2:$D$21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SDTxCE!$E$2:$E$21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5194993"/>
        <c:axId val="46754938"/>
      </c:scatterChart>
      <c:valAx>
        <c:axId val="5194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754938"/>
        <c:crosses val="autoZero"/>
        <c:crossBetween val="midCat"/>
        <c:dispUnits/>
      </c:valAx>
      <c:valAx>
        <c:axId val="46754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949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"/>
          <c:w val="0.932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ODSat!$B$8</c:f>
              <c:strCache>
                <c:ptCount val="1"/>
                <c:pt idx="0">
                  <c:v>AM010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ODSat!$A$9:$A$12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ODSat!$B$9:$B$12</c:f>
              <c:numCache>
                <c:ptCount val="4"/>
                <c:pt idx="0">
                  <c:v>99</c:v>
                </c:pt>
                <c:pt idx="1">
                  <c:v>97</c:v>
                </c:pt>
                <c:pt idx="2">
                  <c:v>89</c:v>
                </c:pt>
                <c:pt idx="3">
                  <c:v>88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ODSat!$C$8</c:f>
              <c:strCache>
                <c:ptCount val="1"/>
                <c:pt idx="0">
                  <c:v>AM020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ODSat!$A$9:$A$12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ODSat!$C$9:$C$12</c:f>
              <c:numCache>
                <c:ptCount val="4"/>
                <c:pt idx="0">
                  <c:v>100</c:v>
                </c:pt>
                <c:pt idx="1">
                  <c:v>100</c:v>
                </c:pt>
                <c:pt idx="2">
                  <c:v>88</c:v>
                </c:pt>
                <c:pt idx="3">
                  <c:v>90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ODSat!$D$8</c:f>
              <c:strCache>
                <c:ptCount val="1"/>
                <c:pt idx="0">
                  <c:v>AM030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ODSat!$A$9:$A$12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ODSat!$D$9:$D$12</c:f>
              <c:numCache>
                <c:ptCount val="4"/>
                <c:pt idx="0">
                  <c:v>105</c:v>
                </c:pt>
                <c:pt idx="1">
                  <c:v>80</c:v>
                </c:pt>
                <c:pt idx="2">
                  <c:v>83</c:v>
                </c:pt>
                <c:pt idx="3">
                  <c:v>83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ODSat!$E$8</c:f>
              <c:strCache>
                <c:ptCount val="1"/>
                <c:pt idx="0">
                  <c:v>AM40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ODSat!$A$9:$A$12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ODSat!$E$9:$E$12</c:f>
              <c:numCache>
                <c:ptCount val="4"/>
                <c:pt idx="0">
                  <c:v>96</c:v>
                </c:pt>
                <c:pt idx="1">
                  <c:v>85</c:v>
                </c:pt>
                <c:pt idx="2">
                  <c:v>81</c:v>
                </c:pt>
                <c:pt idx="3">
                  <c:v>85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ODSat!$F$8</c:f>
              <c:strCache>
                <c:ptCount val="1"/>
                <c:pt idx="0">
                  <c:v>AM050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ODSat!$A$9:$A$12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ODSat!$F$9:$F$12</c:f>
              <c:numCache>
                <c:ptCount val="4"/>
                <c:pt idx="0">
                  <c:v>99</c:v>
                </c:pt>
                <c:pt idx="1">
                  <c:v>100</c:v>
                </c:pt>
                <c:pt idx="2">
                  <c:v>91</c:v>
                </c:pt>
                <c:pt idx="3">
                  <c:v>94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ODSat!$G$8</c:f>
              <c:strCache>
                <c:ptCount val="1"/>
                <c:pt idx="0">
                  <c:v>AM060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ODSat!$A$9:$A$12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ODSat!$G$9:$G$12</c:f>
              <c:numCache>
                <c:ptCount val="4"/>
                <c:pt idx="0">
                  <c:v>106</c:v>
                </c:pt>
                <c:pt idx="1">
                  <c:v>93</c:v>
                </c:pt>
                <c:pt idx="2">
                  <c:v>90</c:v>
                </c:pt>
                <c:pt idx="3">
                  <c:v>91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ODSat!$H$8</c:f>
              <c:strCache>
                <c:ptCount val="1"/>
                <c:pt idx="0">
                  <c:v>AM070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ODSat!$A$9:$A$12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ODSat!$H$9:$H$12</c:f>
              <c:numCache>
                <c:ptCount val="4"/>
                <c:pt idx="0">
                  <c:v>93</c:v>
                </c:pt>
                <c:pt idx="1">
                  <c:v>90</c:v>
                </c:pt>
                <c:pt idx="2">
                  <c:v>93</c:v>
                </c:pt>
                <c:pt idx="3">
                  <c:v>120</c:v>
                </c:pt>
              </c:numCache>
            </c:numRef>
          </c:yVal>
          <c:smooth val="1"/>
        </c:ser>
        <c:axId val="46582039"/>
        <c:axId val="16585168"/>
      </c:scatterChart>
      <c:valAx>
        <c:axId val="465820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585168"/>
        <c:crosses val="autoZero"/>
        <c:crossBetween val="midCat"/>
        <c:dispUnits/>
      </c:valAx>
      <c:valAx>
        <c:axId val="16585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OD
(mg/l)
</a:t>
                </a:r>
              </a:p>
            </c:rich>
          </c:tx>
          <c:layout>
            <c:manualLayout>
              <c:xMode val="factor"/>
              <c:yMode val="factor"/>
              <c:x val="0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in"/>
        <c:tickLblPos val="nextTo"/>
        <c:crossAx val="465820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"/>
          <c:w val="0.93375"/>
          <c:h val="0.7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IQA!$B$8</c:f>
              <c:strCache>
                <c:ptCount val="1"/>
                <c:pt idx="0">
                  <c:v>AM010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IQA!$A$9:$A$12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IQA!$B$9:$B$12</c:f>
              <c:numCache>
                <c:ptCount val="4"/>
                <c:pt idx="0">
                  <c:v>59.7</c:v>
                </c:pt>
                <c:pt idx="1">
                  <c:v>59.3</c:v>
                </c:pt>
                <c:pt idx="2">
                  <c:v>73.1</c:v>
                </c:pt>
                <c:pt idx="3">
                  <c:v>76.1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IQA!$C$8</c:f>
              <c:strCache>
                <c:ptCount val="1"/>
                <c:pt idx="0">
                  <c:v>AM020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IQA!$A$9:$A$12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IQA!$C$9:$C$12</c:f>
              <c:numCache>
                <c:ptCount val="4"/>
                <c:pt idx="0">
                  <c:v>61.5</c:v>
                </c:pt>
                <c:pt idx="1">
                  <c:v>50.2</c:v>
                </c:pt>
                <c:pt idx="2">
                  <c:v>57.4</c:v>
                </c:pt>
                <c:pt idx="3">
                  <c:v>49.4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IQA!$D$8</c:f>
              <c:strCache>
                <c:ptCount val="1"/>
                <c:pt idx="0">
                  <c:v>AM030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IQA!$A$9:$A$12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IQA!$D$9:$D$12</c:f>
              <c:numCache>
                <c:ptCount val="4"/>
                <c:pt idx="0">
                  <c:v>61.2</c:v>
                </c:pt>
                <c:pt idx="1">
                  <c:v>54.9</c:v>
                </c:pt>
                <c:pt idx="2">
                  <c:v>78.3</c:v>
                </c:pt>
                <c:pt idx="3">
                  <c:v>71.5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IQA!$E$8</c:f>
              <c:strCache>
                <c:ptCount val="1"/>
                <c:pt idx="0">
                  <c:v>AM40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IQA!$A$9:$A$12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IQA!$E$9:$E$12</c:f>
              <c:numCache>
                <c:ptCount val="4"/>
                <c:pt idx="0">
                  <c:v>59.7</c:v>
                </c:pt>
                <c:pt idx="1">
                  <c:v>61.4</c:v>
                </c:pt>
                <c:pt idx="2">
                  <c:v>76</c:v>
                </c:pt>
                <c:pt idx="3">
                  <c:v>68.5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IQA!$F$8</c:f>
              <c:strCache>
                <c:ptCount val="1"/>
                <c:pt idx="0">
                  <c:v>AM050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strRef>
              <c:f>IQA!$A$9:$A$12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IQA!$F$9:$F$12</c:f>
              <c:numCache>
                <c:ptCount val="4"/>
                <c:pt idx="0">
                  <c:v>69</c:v>
                </c:pt>
                <c:pt idx="1">
                  <c:v>67</c:v>
                </c:pt>
                <c:pt idx="2">
                  <c:v>76.9</c:v>
                </c:pt>
                <c:pt idx="3">
                  <c:v>78.7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IQA!$G$8</c:f>
              <c:strCache>
                <c:ptCount val="1"/>
                <c:pt idx="0">
                  <c:v>AM060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IQA!$A$9:$A$12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IQA!$G$9:$G$12</c:f>
              <c:numCache>
                <c:ptCount val="4"/>
                <c:pt idx="0">
                  <c:v>66</c:v>
                </c:pt>
                <c:pt idx="1">
                  <c:v>63.4</c:v>
                </c:pt>
                <c:pt idx="2">
                  <c:v>74.4</c:v>
                </c:pt>
                <c:pt idx="3">
                  <c:v>57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IQA!$H$8</c:f>
              <c:strCache>
                <c:ptCount val="1"/>
                <c:pt idx="0">
                  <c:v>AM070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IQA!$A$9:$A$12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IQA!$H$9:$H$12</c:f>
              <c:numCache>
                <c:ptCount val="4"/>
                <c:pt idx="0">
                  <c:v>38.4</c:v>
                </c:pt>
                <c:pt idx="1">
                  <c:v>67.4</c:v>
                </c:pt>
                <c:pt idx="2">
                  <c:v>73.1</c:v>
                </c:pt>
                <c:pt idx="3">
                  <c:v>59</c:v>
                </c:pt>
              </c:numCache>
            </c:numRef>
          </c:yVal>
          <c:smooth val="1"/>
        </c:ser>
        <c:axId val="15048785"/>
        <c:axId val="1221338"/>
      </c:scatterChart>
      <c:valAx>
        <c:axId val="15048785"/>
        <c:scaling>
          <c:orientation val="minMax"/>
          <c:min val="35431"/>
        </c:scaling>
        <c:axPos val="b"/>
        <c:delete val="0"/>
        <c:numFmt formatCode="General" sourceLinked="1"/>
        <c:majorTickMark val="in"/>
        <c:minorTickMark val="none"/>
        <c:tickLblPos val="nextTo"/>
        <c:crossAx val="1221338"/>
        <c:crosses val="autoZero"/>
        <c:crossBetween val="midCat"/>
        <c:dispUnits/>
        <c:majorUnit val="61"/>
      </c:valAx>
      <c:valAx>
        <c:axId val="122133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IQA</a:t>
                </a:r>
              </a:p>
            </c:rich>
          </c:tx>
          <c:layout>
            <c:manualLayout>
              <c:xMode val="factor"/>
              <c:yMode val="factor"/>
              <c:x val="0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in"/>
        <c:tickLblPos val="nextTo"/>
        <c:crossAx val="15048785"/>
        <c:crosses val="autoZero"/>
        <c:crossBetween val="midCat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775"/>
          <c:y val="0.9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"/>
          <c:w val="0.9357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PO4!$B$8</c:f>
              <c:strCache>
                <c:ptCount val="1"/>
                <c:pt idx="0">
                  <c:v>AM010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PO4!$A$9:$A$12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PO4!$B$9:$B$12</c:f>
              <c:numCache>
                <c:ptCount val="4"/>
                <c:pt idx="0">
                  <c:v>0.079</c:v>
                </c:pt>
                <c:pt idx="1">
                  <c:v>0.075</c:v>
                </c:pt>
                <c:pt idx="2">
                  <c:v>0.1</c:v>
                </c:pt>
                <c:pt idx="3">
                  <c:v>0.03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PO4!$C$8</c:f>
              <c:strCache>
                <c:ptCount val="1"/>
                <c:pt idx="0">
                  <c:v>AM020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PO4!$A$9:$A$12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PO4!$C$9:$C$12</c:f>
              <c:numCache>
                <c:ptCount val="4"/>
                <c:pt idx="0">
                  <c:v>0.072</c:v>
                </c:pt>
                <c:pt idx="1">
                  <c:v>0.001</c:v>
                </c:pt>
                <c:pt idx="2">
                  <c:v>0.18</c:v>
                </c:pt>
                <c:pt idx="3">
                  <c:v>0.07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PO4!$D$8</c:f>
              <c:strCache>
                <c:ptCount val="1"/>
                <c:pt idx="0">
                  <c:v>AM030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PO4!$A$9:$A$12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PO4!$D$9:$D$12</c:f>
              <c:numCache>
                <c:ptCount val="4"/>
                <c:pt idx="0">
                  <c:v>0.076</c:v>
                </c:pt>
                <c:pt idx="1">
                  <c:v>0.046</c:v>
                </c:pt>
                <c:pt idx="2">
                  <c:v>0.01</c:v>
                </c:pt>
                <c:pt idx="3">
                  <c:v>0.01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PO4!$E$8</c:f>
              <c:strCache>
                <c:ptCount val="1"/>
                <c:pt idx="0">
                  <c:v>AM40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PO4!$A$9:$A$12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PO4!$E$9:$E$12</c:f>
              <c:numCache>
                <c:ptCount val="4"/>
                <c:pt idx="0">
                  <c:v>0.092</c:v>
                </c:pt>
                <c:pt idx="1">
                  <c:v>0.064</c:v>
                </c:pt>
                <c:pt idx="2">
                  <c:v>0.1</c:v>
                </c:pt>
                <c:pt idx="3">
                  <c:v>0.038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PO4!$F$8</c:f>
              <c:strCache>
                <c:ptCount val="1"/>
                <c:pt idx="0">
                  <c:v>AM050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strRef>
              <c:f>PO4!$A$9:$A$12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PO4!$F$9:$F$12</c:f>
              <c:numCache>
                <c:ptCount val="4"/>
                <c:pt idx="0">
                  <c:v>0.051</c:v>
                </c:pt>
                <c:pt idx="1">
                  <c:v>0.001</c:v>
                </c:pt>
                <c:pt idx="2">
                  <c:v>0.1</c:v>
                </c:pt>
                <c:pt idx="3">
                  <c:v>0.02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PO4!$G$8</c:f>
              <c:strCache>
                <c:ptCount val="1"/>
                <c:pt idx="0">
                  <c:v>AM060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PO4!$A$9:$A$12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PO4!$G$9:$G$12</c:f>
              <c:numCache>
                <c:ptCount val="4"/>
                <c:pt idx="0">
                  <c:v>0.07</c:v>
                </c:pt>
                <c:pt idx="1">
                  <c:v>0.001</c:v>
                </c:pt>
                <c:pt idx="2">
                  <c:v>0.1</c:v>
                </c:pt>
                <c:pt idx="3">
                  <c:v>0.04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PO4!$H$8</c:f>
              <c:strCache>
                <c:ptCount val="1"/>
                <c:pt idx="0">
                  <c:v>AM070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PO4!$A$9:$A$12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PO4!$H$9:$H$12</c:f>
              <c:numCache>
                <c:ptCount val="4"/>
                <c:pt idx="0">
                  <c:v>0.123</c:v>
                </c:pt>
                <c:pt idx="1">
                  <c:v>0.036</c:v>
                </c:pt>
                <c:pt idx="2">
                  <c:v>0.1</c:v>
                </c:pt>
                <c:pt idx="3">
                  <c:v>0.026</c:v>
                </c:pt>
              </c:numCache>
            </c:numRef>
          </c:yVal>
          <c:smooth val="1"/>
        </c:ser>
        <c:axId val="10992043"/>
        <c:axId val="31819524"/>
      </c:scatterChart>
      <c:valAx>
        <c:axId val="10992043"/>
        <c:scaling>
          <c:orientation val="minMax"/>
          <c:min val="35431"/>
        </c:scaling>
        <c:axPos val="b"/>
        <c:delete val="0"/>
        <c:numFmt formatCode="General" sourceLinked="1"/>
        <c:majorTickMark val="in"/>
        <c:minorTickMark val="none"/>
        <c:tickLblPos val="nextTo"/>
        <c:crossAx val="31819524"/>
        <c:crosses val="autoZero"/>
        <c:crossBetween val="midCat"/>
        <c:dispUnits/>
        <c:majorUnit val="61"/>
      </c:valAx>
      <c:valAx>
        <c:axId val="31819524"/>
        <c:scaling>
          <c:orientation val="minMax"/>
          <c:max val="0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Fosfato Total 
(mg/l)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cross"/>
        <c:minorTickMark val="in"/>
        <c:tickLblPos val="nextTo"/>
        <c:crossAx val="10992043"/>
        <c:crosses val="autoZero"/>
        <c:crossBetween val="midCat"/>
        <c:dispUnits/>
        <c:majorUnit val="0.05"/>
        <c:minorUnit val="0.01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"/>
          <c:w val="0.9337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NO3!$B$8</c:f>
              <c:strCache>
                <c:ptCount val="1"/>
                <c:pt idx="0">
                  <c:v>AM010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NO3!$A$9:$A$12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NO3!$B$9:$B$12</c:f>
              <c:numCache>
                <c:ptCount val="4"/>
                <c:pt idx="0">
                  <c:v>0.29</c:v>
                </c:pt>
                <c:pt idx="1">
                  <c:v>0.25</c:v>
                </c:pt>
                <c:pt idx="2">
                  <c:v>0.01</c:v>
                </c:pt>
                <c:pt idx="3">
                  <c:v>0.01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NO3!$C$8</c:f>
              <c:strCache>
                <c:ptCount val="1"/>
                <c:pt idx="0">
                  <c:v>AM020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NO3!$A$9:$A$12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NO3!$C$9:$C$12</c:f>
              <c:numCache>
                <c:ptCount val="4"/>
                <c:pt idx="0">
                  <c:v>0.31</c:v>
                </c:pt>
                <c:pt idx="1">
                  <c:v>0.25</c:v>
                </c:pt>
                <c:pt idx="2">
                  <c:v>0.01</c:v>
                </c:pt>
                <c:pt idx="3">
                  <c:v>0.01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NO3!$D$8</c:f>
              <c:strCache>
                <c:ptCount val="1"/>
                <c:pt idx="0">
                  <c:v>AM030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NO3!$A$9:$A$12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NO3!$D$9:$D$12</c:f>
              <c:numCache>
                <c:ptCount val="4"/>
                <c:pt idx="0">
                  <c:v>0.19</c:v>
                </c:pt>
                <c:pt idx="1">
                  <c:v>0.25</c:v>
                </c:pt>
                <c:pt idx="2">
                  <c:v>0.01</c:v>
                </c:pt>
                <c:pt idx="3">
                  <c:v>0.01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NO3!$E$8</c:f>
              <c:strCache>
                <c:ptCount val="1"/>
                <c:pt idx="0">
                  <c:v>AM40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NO3!$A$9:$A$12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NO3!$E$9:$E$12</c:f>
              <c:numCache>
                <c:ptCount val="4"/>
                <c:pt idx="0">
                  <c:v>0.34</c:v>
                </c:pt>
                <c:pt idx="1">
                  <c:v>1.67</c:v>
                </c:pt>
                <c:pt idx="2">
                  <c:v>0.01</c:v>
                </c:pt>
                <c:pt idx="3">
                  <c:v>0.01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NO3!$F$8</c:f>
              <c:strCache>
                <c:ptCount val="1"/>
                <c:pt idx="0">
                  <c:v>AM050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strRef>
              <c:f>NO3!$A$9:$A$12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NO3!$F$9:$F$12</c:f>
              <c:numCache>
                <c:ptCount val="4"/>
                <c:pt idx="0">
                  <c:v>0.3</c:v>
                </c:pt>
                <c:pt idx="1">
                  <c:v>0.25</c:v>
                </c:pt>
                <c:pt idx="2">
                  <c:v>0.01</c:v>
                </c:pt>
                <c:pt idx="3">
                  <c:v>0.01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NO3!$G$8</c:f>
              <c:strCache>
                <c:ptCount val="1"/>
                <c:pt idx="0">
                  <c:v>AM060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NO3!$A$9:$A$12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NO3!$G$9:$G$12</c:f>
              <c:numCache>
                <c:ptCount val="4"/>
                <c:pt idx="0">
                  <c:v>0.06</c:v>
                </c:pt>
                <c:pt idx="1">
                  <c:v>0.14</c:v>
                </c:pt>
                <c:pt idx="2">
                  <c:v>0.01</c:v>
                </c:pt>
                <c:pt idx="3">
                  <c:v>0.01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NO3!$H$8</c:f>
              <c:strCache>
                <c:ptCount val="1"/>
                <c:pt idx="0">
                  <c:v>AM070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NO3!$A$9:$A$12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NO3!$H$9:$H$12</c:f>
              <c:numCache>
                <c:ptCount val="4"/>
                <c:pt idx="0">
                  <c:v>0.3</c:v>
                </c:pt>
                <c:pt idx="1">
                  <c:v>0.05</c:v>
                </c:pt>
                <c:pt idx="2">
                  <c:v>0.01</c:v>
                </c:pt>
                <c:pt idx="3">
                  <c:v>0.01</c:v>
                </c:pt>
              </c:numCache>
            </c:numRef>
          </c:yVal>
          <c:smooth val="1"/>
        </c:ser>
        <c:axId val="17940261"/>
        <c:axId val="27244622"/>
      </c:scatterChart>
      <c:valAx>
        <c:axId val="17940261"/>
        <c:scaling>
          <c:orientation val="minMax"/>
          <c:min val="35431"/>
        </c:scaling>
        <c:axPos val="b"/>
        <c:delete val="0"/>
        <c:numFmt formatCode="General" sourceLinked="1"/>
        <c:majorTickMark val="in"/>
        <c:minorTickMark val="none"/>
        <c:tickLblPos val="nextTo"/>
        <c:crossAx val="27244622"/>
        <c:crosses val="autoZero"/>
        <c:crossBetween val="midCat"/>
        <c:dispUnits/>
        <c:majorUnit val="61"/>
      </c:valAx>
      <c:valAx>
        <c:axId val="27244622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 Nítrico
(mg/l)</a:t>
                </a:r>
              </a:p>
            </c:rich>
          </c:tx>
          <c:layout>
            <c:manualLayout>
              <c:xMode val="factor"/>
              <c:yMode val="factor"/>
              <c:x val="0.002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cross"/>
        <c:minorTickMark val="in"/>
        <c:tickLblPos val="nextTo"/>
        <c:crossAx val="17940261"/>
        <c:crosses val="autoZero"/>
        <c:crossBetween val="midCat"/>
        <c:dispUnits/>
        <c:majorUnit val="0.4"/>
        <c:minorUnit val="0.1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"/>
          <c:w val="0.932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NH3!$B$8</c:f>
              <c:strCache>
                <c:ptCount val="1"/>
                <c:pt idx="0">
                  <c:v>AM010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NH3!$A$9:$A$12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NH3!$B$9:$B$12</c:f>
              <c:numCache>
                <c:ptCount val="4"/>
                <c:pt idx="0">
                  <c:v>0.15</c:v>
                </c:pt>
                <c:pt idx="1">
                  <c:v>0.05</c:v>
                </c:pt>
                <c:pt idx="2">
                  <c:v>0.06</c:v>
                </c:pt>
                <c:pt idx="3">
                  <c:v>0.05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NH3!$C$8</c:f>
              <c:strCache>
                <c:ptCount val="1"/>
                <c:pt idx="0">
                  <c:v>AM020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NH3!$A$9:$A$12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NH3!$C$9:$C$12</c:f>
              <c:numCache>
                <c:ptCount val="4"/>
                <c:pt idx="0">
                  <c:v>0.13</c:v>
                </c:pt>
                <c:pt idx="1">
                  <c:v>0.05</c:v>
                </c:pt>
                <c:pt idx="2">
                  <c:v>0.14</c:v>
                </c:pt>
                <c:pt idx="3">
                  <c:v>0.27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NH3!$D$8</c:f>
              <c:strCache>
                <c:ptCount val="1"/>
                <c:pt idx="0">
                  <c:v>AM030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NH3!$A$9:$A$12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NH3!$D$9:$D$12</c:f>
              <c:numCache>
                <c:ptCount val="4"/>
                <c:pt idx="0">
                  <c:v>0.13</c:v>
                </c:pt>
                <c:pt idx="1">
                  <c:v>0.05</c:v>
                </c:pt>
                <c:pt idx="2">
                  <c:v>0.05</c:v>
                </c:pt>
                <c:pt idx="3">
                  <c:v>0.07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NH3!$E$8</c:f>
              <c:strCache>
                <c:ptCount val="1"/>
                <c:pt idx="0">
                  <c:v>AM40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NH3!$A$9:$A$12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NH3!$E$9:$E$12</c:f>
              <c:numCache>
                <c:ptCount val="4"/>
                <c:pt idx="0">
                  <c:v>0.1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NH3!$F$8</c:f>
              <c:strCache>
                <c:ptCount val="1"/>
                <c:pt idx="0">
                  <c:v>AM050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strRef>
              <c:f>NH3!$A$9:$A$12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NH3!$F$9:$F$12</c:f>
              <c:numCache>
                <c:ptCount val="4"/>
                <c:pt idx="0">
                  <c:v>0.07</c:v>
                </c:pt>
                <c:pt idx="1">
                  <c:v>0.05</c:v>
                </c:pt>
                <c:pt idx="2">
                  <c:v>0.06</c:v>
                </c:pt>
                <c:pt idx="3">
                  <c:v>0.05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NH3!$G$8</c:f>
              <c:strCache>
                <c:ptCount val="1"/>
                <c:pt idx="0">
                  <c:v>AM060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NH3!$A$9:$A$12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NH3!$G$9:$G$12</c:f>
              <c:numCache>
                <c:ptCount val="4"/>
                <c:pt idx="0">
                  <c:v>0.09</c:v>
                </c:pt>
                <c:pt idx="1">
                  <c:v>0.05</c:v>
                </c:pt>
                <c:pt idx="2">
                  <c:v>0.08</c:v>
                </c:pt>
                <c:pt idx="3">
                  <c:v>0.11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NH3!$H$8</c:f>
              <c:strCache>
                <c:ptCount val="1"/>
                <c:pt idx="0">
                  <c:v>AM070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NH3!$A$9:$A$12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NH3!$H$9:$H$12</c:f>
              <c:numCache>
                <c:ptCount val="4"/>
                <c:pt idx="0">
                  <c:v>0.2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</c:numCache>
            </c:numRef>
          </c:yVal>
          <c:smooth val="1"/>
        </c:ser>
        <c:axId val="43875007"/>
        <c:axId val="59330744"/>
      </c:scatterChart>
      <c:valAx>
        <c:axId val="43875007"/>
        <c:scaling>
          <c:orientation val="minMax"/>
          <c:min val="35431"/>
        </c:scaling>
        <c:axPos val="b"/>
        <c:delete val="0"/>
        <c:numFmt formatCode="General" sourceLinked="1"/>
        <c:majorTickMark val="in"/>
        <c:minorTickMark val="none"/>
        <c:tickLblPos val="nextTo"/>
        <c:crossAx val="59330744"/>
        <c:crosses val="autoZero"/>
        <c:crossBetween val="midCat"/>
        <c:dispUnits/>
        <c:majorUnit val="61"/>
      </c:valAx>
      <c:valAx>
        <c:axId val="59330744"/>
        <c:scaling>
          <c:orientation val="minMax"/>
          <c:max val="0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 Amoniacal
(mg/l)
</a:t>
                </a:r>
              </a:p>
            </c:rich>
          </c:tx>
          <c:layout>
            <c:manualLayout>
              <c:xMode val="factor"/>
              <c:yMode val="factor"/>
              <c:x val="0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in"/>
        <c:tickLblPos val="nextTo"/>
        <c:crossAx val="43875007"/>
        <c:crosses val="autoZero"/>
        <c:crossBetween val="midCat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"/>
          <c:w val="0.93375"/>
          <c:h val="0.7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Estrep!$B$8</c:f>
              <c:strCache>
                <c:ptCount val="1"/>
                <c:pt idx="0">
                  <c:v>AM010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Estrep!$A$9:$A$12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Estrep!$B$9:$B$12</c:f>
              <c:numCache>
                <c:ptCount val="4"/>
                <c:pt idx="0">
                  <c:v>2200</c:v>
                </c:pt>
                <c:pt idx="1">
                  <c:v>5000</c:v>
                </c:pt>
                <c:pt idx="2">
                  <c:v>220</c:v>
                </c:pt>
                <c:pt idx="3">
                  <c:v>80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Estrep!$C$8</c:f>
              <c:strCache>
                <c:ptCount val="1"/>
                <c:pt idx="0">
                  <c:v>AM020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Estrep!$A$9:$A$12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Estrep!$C$9:$C$12</c:f>
              <c:numCache>
                <c:ptCount val="4"/>
                <c:pt idx="0">
                  <c:v>9000</c:v>
                </c:pt>
                <c:pt idx="1">
                  <c:v>160000</c:v>
                </c:pt>
                <c:pt idx="2">
                  <c:v>9000</c:v>
                </c:pt>
                <c:pt idx="3">
                  <c:v>160000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Estrep!$D$8</c:f>
              <c:strCache>
                <c:ptCount val="1"/>
                <c:pt idx="0">
                  <c:v>AM030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Estrep!$A$9:$A$12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Estrep!$D$9:$D$12</c:f>
              <c:numCache>
                <c:ptCount val="4"/>
                <c:pt idx="0">
                  <c:v>300</c:v>
                </c:pt>
                <c:pt idx="1">
                  <c:v>700</c:v>
                </c:pt>
                <c:pt idx="2">
                  <c:v>60</c:v>
                </c:pt>
                <c:pt idx="3">
                  <c:v>70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Estrep!$E$8</c:f>
              <c:strCache>
                <c:ptCount val="1"/>
                <c:pt idx="0">
                  <c:v>AM40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Estrep!$A$9:$A$12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Estrep!$E$9:$E$12</c:f>
              <c:numCache>
                <c:ptCount val="4"/>
                <c:pt idx="0">
                  <c:v>220</c:v>
                </c:pt>
                <c:pt idx="1">
                  <c:v>230</c:v>
                </c:pt>
                <c:pt idx="2">
                  <c:v>80</c:v>
                </c:pt>
                <c:pt idx="3">
                  <c:v>80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Estrep!$F$8</c:f>
              <c:strCache>
                <c:ptCount val="1"/>
                <c:pt idx="0">
                  <c:v>AM050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strRef>
              <c:f>Estrep!$A$9:$A$12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Estrep!$F$9:$F$12</c:f>
              <c:numCache>
                <c:ptCount val="4"/>
                <c:pt idx="0">
                  <c:v>330</c:v>
                </c:pt>
                <c:pt idx="1">
                  <c:v>500</c:v>
                </c:pt>
                <c:pt idx="2">
                  <c:v>110</c:v>
                </c:pt>
                <c:pt idx="3">
                  <c:v>14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Estrep!$G$8</c:f>
              <c:strCache>
                <c:ptCount val="1"/>
                <c:pt idx="0">
                  <c:v>AM060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Estrep!$A$9:$A$12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Estrep!$G$9:$G$12</c:f>
              <c:numCache>
                <c:ptCount val="4"/>
                <c:pt idx="0">
                  <c:v>3000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Estrep!$H$8</c:f>
              <c:strCache>
                <c:ptCount val="1"/>
                <c:pt idx="0">
                  <c:v>AM070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Estrep!$A$9:$A$12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Estrep!$H$9:$H$12</c:f>
              <c:numCache>
                <c:ptCount val="4"/>
                <c:pt idx="0">
                  <c:v>22000</c:v>
                </c:pt>
                <c:pt idx="1">
                  <c:v>800</c:v>
                </c:pt>
                <c:pt idx="2">
                  <c:v>20</c:v>
                </c:pt>
                <c:pt idx="3">
                  <c:v>500</c:v>
                </c:pt>
              </c:numCache>
            </c:numRef>
          </c:yVal>
          <c:smooth val="1"/>
        </c:ser>
        <c:axId val="64214649"/>
        <c:axId val="41060930"/>
      </c:scatterChart>
      <c:valAx>
        <c:axId val="64214649"/>
        <c:scaling>
          <c:orientation val="minMax"/>
          <c:min val="35431"/>
        </c:scaling>
        <c:axPos val="b"/>
        <c:delete val="0"/>
        <c:numFmt formatCode="General" sourceLinked="1"/>
        <c:majorTickMark val="in"/>
        <c:minorTickMark val="none"/>
        <c:tickLblPos val="nextTo"/>
        <c:crossAx val="41060930"/>
        <c:crosses val="autoZero"/>
        <c:crossBetween val="midCat"/>
        <c:dispUnits/>
        <c:majorUnit val="61"/>
      </c:valAx>
      <c:valAx>
        <c:axId val="41060930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Estreptococos Fecais
(UFC/100ml)</a:t>
                </a:r>
              </a:p>
            </c:rich>
          </c:tx>
          <c:layout>
            <c:manualLayout>
              <c:xMode val="factor"/>
              <c:yMode val="factor"/>
              <c:x val="0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cross"/>
        <c:minorTickMark val="in"/>
        <c:tickLblPos val="nextTo"/>
        <c:crossAx val="642146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15"/>
          <c:y val="0.9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"/>
          <c:w val="0.9357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ColiF!$B$8</c:f>
              <c:strCache>
                <c:ptCount val="1"/>
                <c:pt idx="0">
                  <c:v>AM010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ColiF!$A$9:$A$12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ColiF!$B$9:$B$12</c:f>
              <c:numCache>
                <c:ptCount val="4"/>
                <c:pt idx="0">
                  <c:v>3400</c:v>
                </c:pt>
                <c:pt idx="1">
                  <c:v>3400</c:v>
                </c:pt>
                <c:pt idx="2">
                  <c:v>340</c:v>
                </c:pt>
                <c:pt idx="3">
                  <c:v>270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ColiF!$C$8</c:f>
              <c:strCache>
                <c:ptCount val="1"/>
                <c:pt idx="0">
                  <c:v>AM020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ColiF!$A$9:$A$12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ColiF!$C$9:$C$12</c:f>
              <c:numCache>
                <c:ptCount val="4"/>
                <c:pt idx="0">
                  <c:v>2400</c:v>
                </c:pt>
                <c:pt idx="1">
                  <c:v>240000</c:v>
                </c:pt>
                <c:pt idx="2">
                  <c:v>1700</c:v>
                </c:pt>
                <c:pt idx="3">
                  <c:v>240000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ColiF!$D$8</c:f>
              <c:strCache>
                <c:ptCount val="1"/>
                <c:pt idx="0">
                  <c:v>AM030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ColiF!$A$9:$A$12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ColiF!$D$9:$D$12</c:f>
              <c:numCache>
                <c:ptCount val="4"/>
                <c:pt idx="0">
                  <c:v>1700</c:v>
                </c:pt>
                <c:pt idx="1">
                  <c:v>22000</c:v>
                </c:pt>
                <c:pt idx="2">
                  <c:v>110</c:v>
                </c:pt>
                <c:pt idx="3">
                  <c:v>500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ColiF!$E$8</c:f>
              <c:strCache>
                <c:ptCount val="1"/>
                <c:pt idx="0">
                  <c:v>AM40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ColiF!$A$9:$A$12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ColiF!$E$9:$E$12</c:f>
              <c:numCache>
                <c:ptCount val="4"/>
                <c:pt idx="0">
                  <c:v>2200</c:v>
                </c:pt>
                <c:pt idx="1">
                  <c:v>1300</c:v>
                </c:pt>
                <c:pt idx="2">
                  <c:v>140</c:v>
                </c:pt>
                <c:pt idx="3">
                  <c:v>1100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ColiF!$F$8</c:f>
              <c:strCache>
                <c:ptCount val="1"/>
                <c:pt idx="0">
                  <c:v>AM050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strRef>
              <c:f>ColiF!$A$9:$A$12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ColiF!$F$9:$F$12</c:f>
              <c:numCache>
                <c:ptCount val="4"/>
                <c:pt idx="0">
                  <c:v>220</c:v>
                </c:pt>
                <c:pt idx="1">
                  <c:v>1400</c:v>
                </c:pt>
                <c:pt idx="2">
                  <c:v>130</c:v>
                </c:pt>
                <c:pt idx="3">
                  <c:v>140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ColiF!$G$8</c:f>
              <c:strCache>
                <c:ptCount val="1"/>
                <c:pt idx="0">
                  <c:v>AM060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ColiF!$A$9:$A$12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ColiF!$G$9:$G$12</c:f>
              <c:numCache>
                <c:ptCount val="4"/>
                <c:pt idx="0">
                  <c:v>900</c:v>
                </c:pt>
                <c:pt idx="1">
                  <c:v>1700</c:v>
                </c:pt>
                <c:pt idx="2">
                  <c:v>90</c:v>
                </c:pt>
                <c:pt idx="3">
                  <c:v>17000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ColiF!$H$8</c:f>
              <c:strCache>
                <c:ptCount val="1"/>
                <c:pt idx="0">
                  <c:v>AM070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ColiF!$A$9:$A$12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ColiF!$H$9:$H$12</c:f>
              <c:numCache>
                <c:ptCount val="4"/>
                <c:pt idx="0">
                  <c:v>35000</c:v>
                </c:pt>
                <c:pt idx="1">
                  <c:v>500</c:v>
                </c:pt>
                <c:pt idx="2">
                  <c:v>80</c:v>
                </c:pt>
                <c:pt idx="3">
                  <c:v>3000</c:v>
                </c:pt>
              </c:numCache>
            </c:numRef>
          </c:yVal>
          <c:smooth val="1"/>
        </c:ser>
        <c:axId val="34004051"/>
        <c:axId val="37601004"/>
      </c:scatterChart>
      <c:valAx>
        <c:axId val="34004051"/>
        <c:scaling>
          <c:orientation val="minMax"/>
          <c:min val="35431"/>
        </c:scaling>
        <c:axPos val="b"/>
        <c:delete val="0"/>
        <c:numFmt formatCode="General" sourceLinked="1"/>
        <c:majorTickMark val="in"/>
        <c:minorTickMark val="none"/>
        <c:tickLblPos val="nextTo"/>
        <c:crossAx val="37601004"/>
        <c:crosses val="autoZero"/>
        <c:crossBetween val="midCat"/>
        <c:dispUnits/>
        <c:majorUnit val="61"/>
      </c:valAx>
      <c:valAx>
        <c:axId val="37601004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Coliformes Fecais 
(UFC/100ml)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cross"/>
        <c:minorTickMark val="in"/>
        <c:tickLblPos val="nextTo"/>
        <c:crossAx val="340040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"/>
          <c:w val="0.9337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DBO!$B$8</c:f>
              <c:strCache>
                <c:ptCount val="1"/>
                <c:pt idx="0">
                  <c:v>AM010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DBO!$A$9:$A$12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DBO!$B$9:$B$12</c:f>
              <c:numCache>
                <c:ptCount val="4"/>
                <c:pt idx="0">
                  <c:v>1.3</c:v>
                </c:pt>
                <c:pt idx="1">
                  <c:v>0.9</c:v>
                </c:pt>
                <c:pt idx="2">
                  <c:v>1.63</c:v>
                </c:pt>
                <c:pt idx="3">
                  <c:v>1.33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DBO!$C$8</c:f>
              <c:strCache>
                <c:ptCount val="1"/>
                <c:pt idx="0">
                  <c:v>AM020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DBO!$A$9:$A$12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DBO!$C$9:$C$12</c:f>
              <c:numCache>
                <c:ptCount val="4"/>
                <c:pt idx="0">
                  <c:v>2.25</c:v>
                </c:pt>
                <c:pt idx="1">
                  <c:v>1</c:v>
                </c:pt>
                <c:pt idx="2">
                  <c:v>2.34</c:v>
                </c:pt>
                <c:pt idx="3">
                  <c:v>3.03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DBO!$D$8</c:f>
              <c:strCache>
                <c:ptCount val="1"/>
                <c:pt idx="0">
                  <c:v>AM030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DBO!$A$9:$A$12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DBO!$D$9:$D$12</c:f>
              <c:numCache>
                <c:ptCount val="4"/>
                <c:pt idx="0">
                  <c:v>1.4</c:v>
                </c:pt>
                <c:pt idx="1">
                  <c:v>0.7</c:v>
                </c:pt>
                <c:pt idx="2">
                  <c:v>0.3</c:v>
                </c:pt>
                <c:pt idx="3">
                  <c:v>1.72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DBO!$E$8</c:f>
              <c:strCache>
                <c:ptCount val="1"/>
                <c:pt idx="0">
                  <c:v>AM40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DBO!$A$9:$A$12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DBO!$E$9:$E$12</c:f>
              <c:numCache>
                <c:ptCount val="4"/>
                <c:pt idx="0">
                  <c:v>1.5</c:v>
                </c:pt>
                <c:pt idx="1">
                  <c:v>0.1</c:v>
                </c:pt>
                <c:pt idx="2">
                  <c:v>0.71</c:v>
                </c:pt>
                <c:pt idx="3">
                  <c:v>1.56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DBO!$F$8</c:f>
              <c:strCache>
                <c:ptCount val="1"/>
                <c:pt idx="0">
                  <c:v>AM050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strRef>
              <c:f>DBO!$A$9:$A$12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DBO!$F$9:$F$12</c:f>
              <c:numCache>
                <c:ptCount val="4"/>
                <c:pt idx="0">
                  <c:v>1.4</c:v>
                </c:pt>
                <c:pt idx="1">
                  <c:v>0.7</c:v>
                </c:pt>
                <c:pt idx="2">
                  <c:v>1.67</c:v>
                </c:pt>
                <c:pt idx="3">
                  <c:v>0.57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DBO!$G$8</c:f>
              <c:strCache>
                <c:ptCount val="1"/>
                <c:pt idx="0">
                  <c:v>AM060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DBO!$A$9:$A$12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DBO!$G$9:$G$12</c:f>
              <c:numCache>
                <c:ptCount val="4"/>
                <c:pt idx="0">
                  <c:v>1.6</c:v>
                </c:pt>
                <c:pt idx="1">
                  <c:v>1.4</c:v>
                </c:pt>
                <c:pt idx="2">
                  <c:v>0.6</c:v>
                </c:pt>
                <c:pt idx="3">
                  <c:v>1.79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DBO!$H$8</c:f>
              <c:strCache>
                <c:ptCount val="1"/>
                <c:pt idx="0">
                  <c:v>AM070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DBO!$A$9:$A$12</c:f>
              <c:strCache>
                <c:ptCount val="4"/>
                <c:pt idx="0">
                  <c:v>35460</c:v>
                </c:pt>
                <c:pt idx="1">
                  <c:v>35513</c:v>
                </c:pt>
                <c:pt idx="2">
                  <c:v>35641</c:v>
                </c:pt>
                <c:pt idx="3">
                  <c:v>35681</c:v>
                </c:pt>
              </c:strCache>
            </c:strRef>
          </c:xVal>
          <c:yVal>
            <c:numRef>
              <c:f>DBO!$H$9:$H$12</c:f>
              <c:numCache>
                <c:ptCount val="4"/>
                <c:pt idx="0">
                  <c:v>3.3</c:v>
                </c:pt>
                <c:pt idx="1">
                  <c:v>0.7</c:v>
                </c:pt>
                <c:pt idx="2">
                  <c:v>0.3</c:v>
                </c:pt>
                <c:pt idx="3">
                  <c:v>2.3</c:v>
                </c:pt>
              </c:numCache>
            </c:numRef>
          </c:yVal>
          <c:smooth val="1"/>
        </c:ser>
        <c:axId val="2864717"/>
        <c:axId val="25782454"/>
      </c:scatterChart>
      <c:valAx>
        <c:axId val="2864717"/>
        <c:scaling>
          <c:orientation val="minMax"/>
          <c:min val="35431"/>
        </c:scaling>
        <c:axPos val="b"/>
        <c:delete val="0"/>
        <c:numFmt formatCode="General" sourceLinked="1"/>
        <c:majorTickMark val="in"/>
        <c:minorTickMark val="none"/>
        <c:tickLblPos val="nextTo"/>
        <c:crossAx val="25782454"/>
        <c:crosses val="autoZero"/>
        <c:crossBetween val="midCat"/>
        <c:dispUnits/>
        <c:majorUnit val="61"/>
      </c:valAx>
      <c:valAx>
        <c:axId val="25782454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DBO
(mg/l)</a:t>
                </a:r>
              </a:p>
            </c:rich>
          </c:tx>
          <c:layout>
            <c:manualLayout>
              <c:xMode val="factor"/>
              <c:yMode val="factor"/>
              <c:x val="0.002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cross"/>
        <c:minorTickMark val="in"/>
        <c:tickLblPos val="nextTo"/>
        <c:crossAx val="2864717"/>
        <c:crosses val="autoZero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9525</xdr:rowOff>
    </xdr:from>
    <xdr:to>
      <xdr:col>9</xdr:col>
      <xdr:colOff>190500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257175" y="2114550"/>
        <a:ext cx="526732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28</xdr:row>
      <xdr:rowOff>9525</xdr:rowOff>
    </xdr:from>
    <xdr:to>
      <xdr:col>9</xdr:col>
      <xdr:colOff>161925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228600" y="4543425"/>
        <a:ext cx="5267325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1</xdr:row>
      <xdr:rowOff>152400</xdr:rowOff>
    </xdr:from>
    <xdr:to>
      <xdr:col>11</xdr:col>
      <xdr:colOff>57150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4057650" y="314325"/>
        <a:ext cx="36195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0.66775</cdr:x>
      <cdr:y>0.03975</cdr:y>
    </cdr:from>
    <cdr:to>
      <cdr:x>0.749</cdr:x>
      <cdr:y>0.115</cdr:y>
    </cdr:to>
    <cdr:sp>
      <cdr:nvSpPr>
        <cdr:cNvPr id="1" name="Texto 1"/>
        <cdr:cNvSpPr txBox="1">
          <a:spLocks noChangeArrowheads="1"/>
        </cdr:cNvSpPr>
      </cdr:nvSpPr>
      <cdr:spPr>
        <a:xfrm>
          <a:off x="3514725" y="66675"/>
          <a:ext cx="428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1,10 mg/l</a:t>
          </a:r>
        </a:p>
      </cdr:txBody>
    </cdr:sp>
  </cdr:relSizeAnchor>
  <cdr:relSizeAnchor xmlns:cdr="http://schemas.openxmlformats.org/drawingml/2006/chartDrawing">
    <cdr:from>
      <cdr:x>0.721</cdr:x>
      <cdr:y>0.119</cdr:y>
    </cdr:from>
    <cdr:to>
      <cdr:x>0.77175</cdr:x>
      <cdr:y>0.15825</cdr:y>
    </cdr:to>
    <cdr:grpSp>
      <cdr:nvGrpSpPr>
        <cdr:cNvPr id="2" name="Group 2"/>
        <cdr:cNvGrpSpPr>
          <a:grpSpLocks/>
        </cdr:cNvGrpSpPr>
      </cdr:nvGrpSpPr>
      <cdr:grpSpPr>
        <a:xfrm>
          <a:off x="3790950" y="209550"/>
          <a:ext cx="266700" cy="66675"/>
          <a:chOff x="-1407" y="0"/>
          <a:chExt cx="20402" cy="17640"/>
        </a:xfrm>
        <a:solidFill>
          <a:srgbClr val="FFFFFF"/>
        </a:solidFill>
      </cdr:grpSpPr>
      <cdr:sp>
        <cdr:nvSpPr>
          <cdr:cNvPr id="3" name="Line 3"/>
          <cdr:cNvSpPr>
            <a:spLocks/>
          </cdr:cNvSpPr>
        </cdr:nvSpPr>
        <cdr:spPr>
          <a:xfrm flipV="1">
            <a:off x="-1407" y="0"/>
            <a:ext cx="18994" cy="10337"/>
          </a:xfrm>
          <a:prstGeom prst="line">
            <a:avLst/>
          </a:prstGeom>
          <a:solidFill>
            <a:srgbClr val="FFFFFF"/>
          </a:solidFill>
          <a:ln w="1" cmpd="sng">
            <a:solidFill>
              <a:srgbClr val="FF00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Line 4"/>
          <cdr:cNvSpPr>
            <a:spLocks/>
          </cdr:cNvSpPr>
        </cdr:nvSpPr>
        <cdr:spPr>
          <a:xfrm flipV="1">
            <a:off x="1" y="8428"/>
            <a:ext cx="18994" cy="9212"/>
          </a:xfrm>
          <a:prstGeom prst="line">
            <a:avLst/>
          </a:prstGeom>
          <a:solidFill>
            <a:srgbClr val="FFFFFF"/>
          </a:solidFill>
          <a:ln w="1" cmpd="sng">
            <a:solidFill>
              <a:srgbClr val="FF00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0.647</cdr:x>
      <cdr:y>0.14725</cdr:y>
    </cdr:from>
    <cdr:to>
      <cdr:x>0.68575</cdr:x>
      <cdr:y>0.1695</cdr:y>
    </cdr:to>
    <cdr:sp>
      <cdr:nvSpPr>
        <cdr:cNvPr id="5" name="Line 5"/>
        <cdr:cNvSpPr>
          <a:spLocks/>
        </cdr:cNvSpPr>
      </cdr:nvSpPr>
      <cdr:spPr>
        <a:xfrm>
          <a:off x="3400425" y="257175"/>
          <a:ext cx="200025" cy="3810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0.16425</cdr:y>
    </cdr:from>
    <cdr:to>
      <cdr:x>0.68575</cdr:x>
      <cdr:y>0.1865</cdr:y>
    </cdr:to>
    <cdr:sp>
      <cdr:nvSpPr>
        <cdr:cNvPr id="6" name="Line 6"/>
        <cdr:cNvSpPr>
          <a:spLocks/>
        </cdr:cNvSpPr>
      </cdr:nvSpPr>
      <cdr:spPr>
        <a:xfrm>
          <a:off x="3400425" y="285750"/>
          <a:ext cx="200025" cy="3810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41</xdr:row>
      <xdr:rowOff>0</xdr:rowOff>
    </xdr:from>
    <xdr:to>
      <xdr:col>6</xdr:col>
      <xdr:colOff>704850</xdr:colOff>
      <xdr:row>55</xdr:row>
      <xdr:rowOff>9525</xdr:rowOff>
    </xdr:to>
    <xdr:graphicFrame>
      <xdr:nvGraphicFramePr>
        <xdr:cNvPr id="1" name="Chart 1"/>
        <xdr:cNvGraphicFramePr/>
      </xdr:nvGraphicFramePr>
      <xdr:xfrm>
        <a:off x="66675" y="6791325"/>
        <a:ext cx="52673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29</xdr:row>
      <xdr:rowOff>0</xdr:rowOff>
    </xdr:from>
    <xdr:to>
      <xdr:col>6</xdr:col>
      <xdr:colOff>704850</xdr:colOff>
      <xdr:row>39</xdr:row>
      <xdr:rowOff>152400</xdr:rowOff>
    </xdr:to>
    <xdr:graphicFrame>
      <xdr:nvGraphicFramePr>
        <xdr:cNvPr id="2" name="Chart 2"/>
        <xdr:cNvGraphicFramePr/>
      </xdr:nvGraphicFramePr>
      <xdr:xfrm>
        <a:off x="66675" y="4848225"/>
        <a:ext cx="5267325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17</xdr:row>
      <xdr:rowOff>9525</xdr:rowOff>
    </xdr:from>
    <xdr:to>
      <xdr:col>6</xdr:col>
      <xdr:colOff>704850</xdr:colOff>
      <xdr:row>28</xdr:row>
      <xdr:rowOff>0</xdr:rowOff>
    </xdr:to>
    <xdr:graphicFrame>
      <xdr:nvGraphicFramePr>
        <xdr:cNvPr id="3" name="Chart 3"/>
        <xdr:cNvGraphicFramePr/>
      </xdr:nvGraphicFramePr>
      <xdr:xfrm>
        <a:off x="66675" y="2914650"/>
        <a:ext cx="5267325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5</xdr:row>
      <xdr:rowOff>0</xdr:rowOff>
    </xdr:from>
    <xdr:to>
      <xdr:col>6</xdr:col>
      <xdr:colOff>704850</xdr:colOff>
      <xdr:row>15</xdr:row>
      <xdr:rowOff>152400</xdr:rowOff>
    </xdr:to>
    <xdr:graphicFrame>
      <xdr:nvGraphicFramePr>
        <xdr:cNvPr id="4" name="Chart 4"/>
        <xdr:cNvGraphicFramePr/>
      </xdr:nvGraphicFramePr>
      <xdr:xfrm>
        <a:off x="66675" y="962025"/>
        <a:ext cx="5267325" cy="1771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41</xdr:row>
      <xdr:rowOff>0</xdr:rowOff>
    </xdr:from>
    <xdr:to>
      <xdr:col>6</xdr:col>
      <xdr:colOff>704850</xdr:colOff>
      <xdr:row>55</xdr:row>
      <xdr:rowOff>9525</xdr:rowOff>
    </xdr:to>
    <xdr:graphicFrame>
      <xdr:nvGraphicFramePr>
        <xdr:cNvPr id="1" name="Chart 1"/>
        <xdr:cNvGraphicFramePr/>
      </xdr:nvGraphicFramePr>
      <xdr:xfrm>
        <a:off x="66675" y="6791325"/>
        <a:ext cx="52673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29</xdr:row>
      <xdr:rowOff>0</xdr:rowOff>
    </xdr:from>
    <xdr:to>
      <xdr:col>6</xdr:col>
      <xdr:colOff>704850</xdr:colOff>
      <xdr:row>39</xdr:row>
      <xdr:rowOff>152400</xdr:rowOff>
    </xdr:to>
    <xdr:graphicFrame>
      <xdr:nvGraphicFramePr>
        <xdr:cNvPr id="2" name="Chart 2"/>
        <xdr:cNvGraphicFramePr/>
      </xdr:nvGraphicFramePr>
      <xdr:xfrm>
        <a:off x="66675" y="4848225"/>
        <a:ext cx="5267325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17</xdr:row>
      <xdr:rowOff>9525</xdr:rowOff>
    </xdr:from>
    <xdr:to>
      <xdr:col>6</xdr:col>
      <xdr:colOff>704850</xdr:colOff>
      <xdr:row>28</xdr:row>
      <xdr:rowOff>0</xdr:rowOff>
    </xdr:to>
    <xdr:graphicFrame>
      <xdr:nvGraphicFramePr>
        <xdr:cNvPr id="3" name="Chart 3"/>
        <xdr:cNvGraphicFramePr/>
      </xdr:nvGraphicFramePr>
      <xdr:xfrm>
        <a:off x="66675" y="2914650"/>
        <a:ext cx="5267325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5</xdr:row>
      <xdr:rowOff>0</xdr:rowOff>
    </xdr:from>
    <xdr:to>
      <xdr:col>6</xdr:col>
      <xdr:colOff>704850</xdr:colOff>
      <xdr:row>15</xdr:row>
      <xdr:rowOff>152400</xdr:rowOff>
    </xdr:to>
    <xdr:graphicFrame>
      <xdr:nvGraphicFramePr>
        <xdr:cNvPr id="4" name="Chart 4"/>
        <xdr:cNvGraphicFramePr/>
      </xdr:nvGraphicFramePr>
      <xdr:xfrm>
        <a:off x="66675" y="962025"/>
        <a:ext cx="5267325" cy="1771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-0.01725</cdr:y>
    </cdr:from>
    <cdr:to>
      <cdr:x>0.2475</cdr:x>
      <cdr:y>0.058</cdr:y>
    </cdr:to>
    <cdr:sp>
      <cdr:nvSpPr>
        <cdr:cNvPr id="1" name="Texto 1"/>
        <cdr:cNvSpPr txBox="1">
          <a:spLocks noChangeArrowheads="1"/>
        </cdr:cNvSpPr>
      </cdr:nvSpPr>
      <cdr:spPr>
        <a:xfrm>
          <a:off x="866775" y="-28574"/>
          <a:ext cx="428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120 mg/l</a:t>
          </a:r>
        </a:p>
      </cdr:txBody>
    </cdr:sp>
  </cdr:relSizeAnchor>
  <cdr:relSizeAnchor xmlns:cdr="http://schemas.openxmlformats.org/drawingml/2006/chartDrawing">
    <cdr:from>
      <cdr:x>0.156</cdr:x>
      <cdr:y>0.13775</cdr:y>
    </cdr:from>
    <cdr:to>
      <cdr:x>0.206</cdr:x>
      <cdr:y>0.1745</cdr:y>
    </cdr:to>
    <cdr:grpSp>
      <cdr:nvGrpSpPr>
        <cdr:cNvPr id="2" name="Group 2"/>
        <cdr:cNvGrpSpPr>
          <a:grpSpLocks/>
        </cdr:cNvGrpSpPr>
      </cdr:nvGrpSpPr>
      <cdr:grpSpPr>
        <a:xfrm>
          <a:off x="819150" y="238125"/>
          <a:ext cx="266700" cy="66675"/>
          <a:chOff x="-7755" y="1105"/>
          <a:chExt cx="20408" cy="16244"/>
        </a:xfrm>
        <a:solidFill>
          <a:srgbClr val="FFFFFF"/>
        </a:solidFill>
      </cdr:grpSpPr>
      <cdr:sp>
        <cdr:nvSpPr>
          <cdr:cNvPr id="3" name="Line 3"/>
          <cdr:cNvSpPr>
            <a:spLocks/>
          </cdr:cNvSpPr>
        </cdr:nvSpPr>
        <cdr:spPr>
          <a:xfrm flipV="1">
            <a:off x="-7755" y="1105"/>
            <a:ext cx="19286" cy="9060"/>
          </a:xfrm>
          <a:prstGeom prst="line">
            <a:avLst/>
          </a:prstGeom>
          <a:solidFill>
            <a:srgbClr val="FFFFFF"/>
          </a:solidFill>
          <a:ln w="1" cmpd="sng">
            <a:solidFill>
              <a:srgbClr val="FF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Line 4"/>
          <cdr:cNvSpPr>
            <a:spLocks/>
          </cdr:cNvSpPr>
        </cdr:nvSpPr>
        <cdr:spPr>
          <a:xfrm flipV="1">
            <a:off x="-6428" y="7513"/>
            <a:ext cx="19081" cy="9836"/>
          </a:xfrm>
          <a:prstGeom prst="line">
            <a:avLst/>
          </a:prstGeom>
          <a:solidFill>
            <a:srgbClr val="FFFFFF"/>
          </a:solidFill>
          <a:ln w="1" cmpd="sng">
            <a:solidFill>
              <a:srgbClr val="FF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0.1585</cdr:x>
      <cdr:y>0</cdr:y>
    </cdr:from>
    <cdr:to>
      <cdr:x>0.23975</cdr:x>
      <cdr:y>0.07525</cdr:y>
    </cdr:to>
    <cdr:sp>
      <cdr:nvSpPr>
        <cdr:cNvPr id="1" name="Texto 1"/>
        <cdr:cNvSpPr txBox="1">
          <a:spLocks noChangeArrowheads="1"/>
        </cdr:cNvSpPr>
      </cdr:nvSpPr>
      <cdr:spPr>
        <a:xfrm>
          <a:off x="828675" y="0"/>
          <a:ext cx="428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1340 mg/l</a:t>
          </a:r>
        </a:p>
      </cdr:txBody>
    </cdr:sp>
  </cdr:relSizeAnchor>
  <cdr:relSizeAnchor xmlns:cdr="http://schemas.openxmlformats.org/drawingml/2006/chartDrawing">
    <cdr:from>
      <cdr:x>0.16025</cdr:x>
      <cdr:y>0.113</cdr:y>
    </cdr:from>
    <cdr:to>
      <cdr:x>0.21175</cdr:x>
      <cdr:y>0.1395</cdr:y>
    </cdr:to>
    <cdr:grpSp>
      <cdr:nvGrpSpPr>
        <cdr:cNvPr id="2" name="Group 2"/>
        <cdr:cNvGrpSpPr>
          <a:grpSpLocks/>
        </cdr:cNvGrpSpPr>
      </cdr:nvGrpSpPr>
      <cdr:grpSpPr>
        <a:xfrm>
          <a:off x="838200" y="200025"/>
          <a:ext cx="266700" cy="47625"/>
          <a:chOff x="-7670" y="0"/>
          <a:chExt cx="20001" cy="15475"/>
        </a:xfrm>
        <a:solidFill>
          <a:srgbClr val="FFFFFF"/>
        </a:solidFill>
      </cdr:grpSpPr>
      <cdr:sp>
        <cdr:nvSpPr>
          <cdr:cNvPr id="3" name="Line 3"/>
          <cdr:cNvSpPr>
            <a:spLocks/>
          </cdr:cNvSpPr>
        </cdr:nvSpPr>
        <cdr:spPr>
          <a:xfrm flipV="1">
            <a:off x="-7670" y="0"/>
            <a:ext cx="18351" cy="10949"/>
          </a:xfrm>
          <a:prstGeom prst="line">
            <a:avLst/>
          </a:prstGeom>
          <a:solidFill>
            <a:srgbClr val="FFFFFF"/>
          </a:solidFill>
          <a:ln w="1" cmpd="sng">
            <a:solidFill>
              <a:srgbClr val="FF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Line 4"/>
          <cdr:cNvSpPr>
            <a:spLocks/>
          </cdr:cNvSpPr>
        </cdr:nvSpPr>
        <cdr:spPr>
          <a:xfrm flipV="1">
            <a:off x="-5340" y="8469"/>
            <a:ext cx="17671" cy="7006"/>
          </a:xfrm>
          <a:prstGeom prst="line">
            <a:avLst/>
          </a:prstGeom>
          <a:solidFill>
            <a:srgbClr val="FFFFFF"/>
          </a:solidFill>
          <a:ln w="1" cmpd="sng">
            <a:solidFill>
              <a:srgbClr val="FF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41</xdr:row>
      <xdr:rowOff>0</xdr:rowOff>
    </xdr:from>
    <xdr:to>
      <xdr:col>6</xdr:col>
      <xdr:colOff>704850</xdr:colOff>
      <xdr:row>55</xdr:row>
      <xdr:rowOff>9525</xdr:rowOff>
    </xdr:to>
    <xdr:graphicFrame>
      <xdr:nvGraphicFramePr>
        <xdr:cNvPr id="1" name="Chart 1"/>
        <xdr:cNvGraphicFramePr/>
      </xdr:nvGraphicFramePr>
      <xdr:xfrm>
        <a:off x="66675" y="6791325"/>
        <a:ext cx="52673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29</xdr:row>
      <xdr:rowOff>0</xdr:rowOff>
    </xdr:from>
    <xdr:to>
      <xdr:col>6</xdr:col>
      <xdr:colOff>704850</xdr:colOff>
      <xdr:row>39</xdr:row>
      <xdr:rowOff>152400</xdr:rowOff>
    </xdr:to>
    <xdr:graphicFrame>
      <xdr:nvGraphicFramePr>
        <xdr:cNvPr id="2" name="Chart 2"/>
        <xdr:cNvGraphicFramePr/>
      </xdr:nvGraphicFramePr>
      <xdr:xfrm>
        <a:off x="66675" y="4848225"/>
        <a:ext cx="5267325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17</xdr:row>
      <xdr:rowOff>9525</xdr:rowOff>
    </xdr:from>
    <xdr:to>
      <xdr:col>6</xdr:col>
      <xdr:colOff>704850</xdr:colOff>
      <xdr:row>28</xdr:row>
      <xdr:rowOff>0</xdr:rowOff>
    </xdr:to>
    <xdr:graphicFrame>
      <xdr:nvGraphicFramePr>
        <xdr:cNvPr id="3" name="Chart 3"/>
        <xdr:cNvGraphicFramePr/>
      </xdr:nvGraphicFramePr>
      <xdr:xfrm>
        <a:off x="66675" y="2914650"/>
        <a:ext cx="5267325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5</xdr:row>
      <xdr:rowOff>0</xdr:rowOff>
    </xdr:from>
    <xdr:to>
      <xdr:col>6</xdr:col>
      <xdr:colOff>704850</xdr:colOff>
      <xdr:row>15</xdr:row>
      <xdr:rowOff>152400</xdr:rowOff>
    </xdr:to>
    <xdr:graphicFrame>
      <xdr:nvGraphicFramePr>
        <xdr:cNvPr id="4" name="Chart 4"/>
        <xdr:cNvGraphicFramePr/>
      </xdr:nvGraphicFramePr>
      <xdr:xfrm>
        <a:off x="66675" y="962025"/>
        <a:ext cx="5267325" cy="1771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0.15075</cdr:x>
      <cdr:y>0.0255</cdr:y>
    </cdr:from>
    <cdr:to>
      <cdr:x>0.232</cdr:x>
      <cdr:y>0.084</cdr:y>
    </cdr:to>
    <cdr:sp>
      <cdr:nvSpPr>
        <cdr:cNvPr id="1" name="Texto 4"/>
        <cdr:cNvSpPr txBox="1">
          <a:spLocks noChangeArrowheads="1"/>
        </cdr:cNvSpPr>
      </cdr:nvSpPr>
      <cdr:spPr>
        <a:xfrm>
          <a:off x="790575" y="57150"/>
          <a:ext cx="428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1340 mg/l</a:t>
          </a:r>
        </a:p>
      </cdr:txBody>
    </cdr:sp>
  </cdr:relSizeAnchor>
  <cdr:relSizeAnchor xmlns:cdr="http://schemas.openxmlformats.org/drawingml/2006/chartDrawing">
    <cdr:from>
      <cdr:x>0.15675</cdr:x>
      <cdr:y>0.09925</cdr:y>
    </cdr:from>
    <cdr:to>
      <cdr:x>0.205</cdr:x>
      <cdr:y>0.12825</cdr:y>
    </cdr:to>
    <cdr:grpSp>
      <cdr:nvGrpSpPr>
        <cdr:cNvPr id="2" name="Group 6"/>
        <cdr:cNvGrpSpPr>
          <a:grpSpLocks/>
        </cdr:cNvGrpSpPr>
      </cdr:nvGrpSpPr>
      <cdr:grpSpPr>
        <a:xfrm>
          <a:off x="819150" y="219075"/>
          <a:ext cx="257175" cy="66675"/>
          <a:chOff x="-6984" y="-496"/>
          <a:chExt cx="20424" cy="19173"/>
        </a:xfrm>
        <a:solidFill>
          <a:srgbClr val="FFFFFF"/>
        </a:solidFill>
      </cdr:grpSpPr>
      <cdr:sp>
        <cdr:nvSpPr>
          <cdr:cNvPr id="3" name="Line 2"/>
          <cdr:cNvSpPr>
            <a:spLocks/>
          </cdr:cNvSpPr>
        </cdr:nvSpPr>
        <cdr:spPr>
          <a:xfrm flipV="1">
            <a:off x="-6984" y="-496"/>
            <a:ext cx="18943" cy="10909"/>
          </a:xfrm>
          <a:prstGeom prst="line">
            <a:avLst/>
          </a:prstGeom>
          <a:solidFill>
            <a:srgbClr val="FFFFFF"/>
          </a:solidFill>
          <a:ln w="1" cmpd="sng">
            <a:solidFill>
              <a:srgbClr val="FF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Line 5"/>
          <cdr:cNvSpPr>
            <a:spLocks/>
          </cdr:cNvSpPr>
        </cdr:nvSpPr>
        <cdr:spPr>
          <a:xfrm flipV="1">
            <a:off x="-4763" y="6943"/>
            <a:ext cx="18203" cy="11734"/>
          </a:xfrm>
          <a:prstGeom prst="line">
            <a:avLst/>
          </a:prstGeom>
          <a:solidFill>
            <a:srgbClr val="FFFFFF"/>
          </a:solidFill>
          <a:ln w="1" cmpd="sng">
            <a:solidFill>
              <a:srgbClr val="FF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41</xdr:row>
      <xdr:rowOff>0</xdr:rowOff>
    </xdr:from>
    <xdr:to>
      <xdr:col>6</xdr:col>
      <xdr:colOff>704850</xdr:colOff>
      <xdr:row>55</xdr:row>
      <xdr:rowOff>9525</xdr:rowOff>
    </xdr:to>
    <xdr:graphicFrame>
      <xdr:nvGraphicFramePr>
        <xdr:cNvPr id="1" name="Chart 29"/>
        <xdr:cNvGraphicFramePr/>
      </xdr:nvGraphicFramePr>
      <xdr:xfrm>
        <a:off x="66675" y="6791325"/>
        <a:ext cx="52673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0</xdr:rowOff>
    </xdr:from>
    <xdr:to>
      <xdr:col>6</xdr:col>
      <xdr:colOff>695325</xdr:colOff>
      <xdr:row>39</xdr:row>
      <xdr:rowOff>152400</xdr:rowOff>
    </xdr:to>
    <xdr:graphicFrame>
      <xdr:nvGraphicFramePr>
        <xdr:cNvPr id="2" name="Chart 30"/>
        <xdr:cNvGraphicFramePr/>
      </xdr:nvGraphicFramePr>
      <xdr:xfrm>
        <a:off x="57150" y="4848225"/>
        <a:ext cx="5267325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17</xdr:row>
      <xdr:rowOff>9525</xdr:rowOff>
    </xdr:from>
    <xdr:to>
      <xdr:col>6</xdr:col>
      <xdr:colOff>704850</xdr:colOff>
      <xdr:row>28</xdr:row>
      <xdr:rowOff>0</xdr:rowOff>
    </xdr:to>
    <xdr:graphicFrame>
      <xdr:nvGraphicFramePr>
        <xdr:cNvPr id="3" name="Chart 31"/>
        <xdr:cNvGraphicFramePr/>
      </xdr:nvGraphicFramePr>
      <xdr:xfrm>
        <a:off x="66675" y="2914650"/>
        <a:ext cx="5267325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5</xdr:row>
      <xdr:rowOff>0</xdr:rowOff>
    </xdr:from>
    <xdr:to>
      <xdr:col>6</xdr:col>
      <xdr:colOff>704850</xdr:colOff>
      <xdr:row>15</xdr:row>
      <xdr:rowOff>152400</xdr:rowOff>
    </xdr:to>
    <xdr:graphicFrame>
      <xdr:nvGraphicFramePr>
        <xdr:cNvPr id="4" name="Chart 32"/>
        <xdr:cNvGraphicFramePr/>
      </xdr:nvGraphicFramePr>
      <xdr:xfrm>
        <a:off x="66675" y="962025"/>
        <a:ext cx="5267325" cy="1771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1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0.xml" /></Relationships>
</file>

<file path=xl/pivotCache/_rels/pivotCacheDefinition1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1.xml" /></Relationships>
</file>

<file path=xl/pivotCache/_rels/pivotCacheDefinition1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2.xml" /></Relationships>
</file>

<file path=xl/pivotCache/_rels/pivotCacheDefinition1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3.xml" /></Relationships>
</file>

<file path=xl/pivotCache/_rels/pivotCacheDefinition1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4.xml" /></Relationships>
</file>

<file path=xl/pivotCache/_rels/pivotCacheDefinition1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5.xml" /></Relationships>
</file>

<file path=xl/pivotCache/_rels/pivotCacheDefinition1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6.xml" /></Relationships>
</file>

<file path=xl/pivotCache/_rels/pivotCacheDefinition1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7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_rels/pivotCacheDefinition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9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T29" sheet="FQBgeral1"/>
  </cacheSource>
  <cacheFields count="20">
    <cacheField name="CODIGO">
      <sharedItems containsMixedTypes="0" count="7">
        <s v="AM010"/>
        <s v="AM020"/>
        <s v="AM030"/>
        <s v="AM040"/>
        <s v="AM050"/>
        <s v="AM060"/>
        <s v="AM070"/>
      </sharedItems>
    </cacheField>
    <cacheField name="DATA1">
      <sharedItems containsSemiMixedTypes="0" containsNonDate="0" containsDate="1" containsString="0" containsMixedTypes="0" count="8">
        <d v="1997-01-31T00:00:00.000"/>
        <d v="1997-03-24T00:00:00.000"/>
        <d v="1997-07-29T00:00:00.000"/>
        <d v="1997-09-08T00:00:00.000"/>
        <d v="1997-01-30T00:00:00.000"/>
        <d v="1997-03-25T00:00:00.000"/>
        <d v="1997-07-30T00:00:00.000"/>
        <d v="1997-09-09T00:00:00.000"/>
      </sharedItems>
    </cacheField>
    <cacheField name="DATA">
      <sharedItems containsMixedTypes="0" count="4">
        <s v="Jan/97"/>
        <s v="Mar/97"/>
        <s v="Jul/97"/>
        <s v="Set/97"/>
      </sharedItems>
    </cacheField>
    <cacheField name="PH">
      <sharedItems containsSemiMixedTypes="0" containsString="0" containsMixedTypes="0" containsNumber="1" count="24">
        <n v="7.31"/>
        <n v="7.18"/>
        <n v="7.53"/>
        <n v="7.79"/>
        <n v="7.26"/>
        <n v="7.48"/>
        <n v="7.65"/>
        <n v="8.32"/>
        <n v="7.59"/>
        <n v="7.54"/>
        <n v="7.66"/>
        <n v="8.3"/>
        <n v="7.71"/>
        <n v="7.3"/>
        <n v="8.36"/>
        <n v="7.09"/>
        <n v="7.52"/>
        <n v="8.07"/>
        <n v="7.81"/>
        <n v="7.8"/>
        <n v="7.69"/>
        <n v="8.05"/>
        <n v="8.22"/>
        <n v="8.67"/>
      </sharedItems>
    </cacheField>
    <cacheField name="CONDELE">
      <sharedItems containsSemiMixedTypes="0" containsString="0" containsMixedTypes="0" containsNumber="1" count="28">
        <n v="55.8"/>
        <n v="49.2"/>
        <n v="60.8"/>
        <n v="67.2"/>
        <n v="66.6"/>
        <n v="89.4"/>
        <n v="71.1"/>
        <n v="137.2"/>
        <n v="65"/>
        <n v="62"/>
        <n v="56.16"/>
        <n v="69.1"/>
        <n v="56.5"/>
        <n v="51.9"/>
        <n v="58.2"/>
        <n v="64.9"/>
        <n v="43.1"/>
        <n v="56.6"/>
        <n v="40.5"/>
        <n v="43.3"/>
        <n v="151"/>
        <n v="131.7"/>
        <n v="150.4"/>
        <n v="136.5"/>
        <n v="250"/>
        <n v="450"/>
        <n v="600"/>
        <n v="620"/>
      </sharedItems>
    </cacheField>
    <cacheField name="COR">
      <sharedItems containsSemiMixedTypes="0" containsString="0" containsMixedTypes="0" containsNumber="1" count="9">
        <n v="7.5"/>
        <n v="15"/>
        <n v="2.5"/>
        <n v="5"/>
        <n v="4"/>
        <n v="10"/>
        <n v="3.5"/>
        <n v="8.75"/>
        <n v="20"/>
      </sharedItems>
    </cacheField>
    <cacheField name="TURBI">
      <sharedItems containsSemiMixedTypes="0" containsString="0" containsMixedTypes="0" containsNumber="1" count="26">
        <n v="70"/>
        <n v="71"/>
        <n v="12.6"/>
        <n v="4.72"/>
        <n v="54"/>
        <n v="41"/>
        <n v="11.87"/>
        <n v="7.39"/>
        <n v="80"/>
        <n v="58"/>
        <n v="16.3"/>
        <n v="7.42"/>
        <n v="78"/>
        <n v="50"/>
        <n v="10.8"/>
        <n v="3.37"/>
        <n v="44"/>
        <n v="9.79"/>
        <n v="9.26"/>
        <n v="66"/>
        <n v="23.9"/>
        <n v="28.82"/>
        <n v="1340"/>
        <n v="43"/>
        <n v="20.97"/>
        <n v="13.13"/>
      </sharedItems>
    </cacheField>
    <cacheField name="STD">
      <sharedItems containsSemiMixedTypes="0" containsString="0" containsMixedTypes="0" containsNumber="1" count="26">
        <n v="51.4"/>
        <n v="64.3"/>
        <n v="47.6"/>
        <n v="66.4"/>
        <n v="54.3"/>
        <n v="70.3"/>
        <n v="57.9"/>
        <n v="117.3"/>
        <n v="47.8"/>
        <n v="48.2"/>
        <n v="53"/>
        <n v="56.2"/>
        <n v="38.3"/>
        <n v="63"/>
        <n v="49.3"/>
        <n v="54.7"/>
        <n v="53.6"/>
        <n v="52.9"/>
        <n v="133"/>
        <n v="107"/>
        <n v="118.7"/>
        <n v="120.5"/>
        <n v="186"/>
        <n v="286.1"/>
        <n v="357.6"/>
        <n v="393.3"/>
      </sharedItems>
    </cacheField>
    <cacheField name="SS">
      <sharedItems containsSemiMixedTypes="0" containsString="0" containsMixedTypes="0" containsNumber="1" count="22">
        <n v="77"/>
        <n v="82"/>
        <n v="5.5"/>
        <n v="5"/>
        <n v="68"/>
        <n v="54"/>
        <n v="16.5"/>
        <n v="7.5"/>
        <n v="118"/>
        <n v="105"/>
        <n v="12"/>
        <n v="10.5"/>
        <n v="113"/>
        <n v="6.5"/>
        <n v="14.5"/>
        <n v="96"/>
        <n v="9.5"/>
        <n v="52"/>
        <n v="76"/>
        <n v="27.5"/>
        <n v="1724"/>
        <n v="74"/>
      </sharedItems>
    </cacheField>
    <cacheField name="FETOT">
      <sharedItems containsSemiMixedTypes="0" containsString="0" containsMixedTypes="0" containsNumber="1" count="13">
        <n v="8.15"/>
        <n v="0"/>
        <n v="0.86"/>
        <n v="5.41"/>
        <n v="0.97"/>
        <n v="10.59"/>
        <n v="1.46"/>
        <n v="8.3"/>
        <n v="0.72"/>
        <n v="5.72"/>
        <n v="3.74"/>
        <n v="1.96"/>
        <n v="119.56"/>
      </sharedItems>
    </cacheField>
    <cacheField name="FESOLU">
      <sharedItems containsSemiMixedTypes="0" containsString="0" containsMixedTypes="0" containsNumber="1" count="19">
        <n v="0.44"/>
        <n v="0.59"/>
        <n v="0.1"/>
        <n v="0.05"/>
        <n v="0.43"/>
        <n v="0.37"/>
        <n v="0.75"/>
        <n v="0.85"/>
        <n v="0.12"/>
        <n v="1.22"/>
        <n v="0.81"/>
        <n v="0.09"/>
        <n v="1.14"/>
        <n v="0.68"/>
        <n v="0.19"/>
        <n v="0.87"/>
        <n v="0.13"/>
        <n v="0.62"/>
        <n v="0.2"/>
      </sharedItems>
    </cacheField>
    <cacheField name="NITRAMO">
      <sharedItems containsSemiMixedTypes="0" containsString="0" containsMixedTypes="0" containsNumber="1" count="12">
        <n v="0.15"/>
        <n v="0.05"/>
        <n v="0.06"/>
        <n v="0.13"/>
        <n v="0.14"/>
        <n v="0.27"/>
        <n v="0.07"/>
        <n v="0.1"/>
        <n v="0.09"/>
        <n v="0.08"/>
        <n v="0.11"/>
        <n v="0.2"/>
      </sharedItems>
    </cacheField>
    <cacheField name="NINITRI">
      <sharedItems containsSemiMixedTypes="0" containsString="0" containsMixedTypes="0" containsNumber="1" count="11">
        <n v="0.29"/>
        <n v="0.25"/>
        <n v="0.01"/>
        <n v="0.31"/>
        <n v="0.19"/>
        <n v="0.34"/>
        <n v="1.67"/>
        <n v="0.3"/>
        <n v="0.06"/>
        <n v="0.14"/>
        <n v="0.05"/>
      </sharedItems>
    </cacheField>
    <cacheField name="FOSFTOT">
      <sharedItems containsSemiMixedTypes="0" containsString="0" containsMixedTypes="0" containsNumber="1" count="20">
        <n v="0.079"/>
        <n v="0.075"/>
        <n v="0.1"/>
        <n v="0.03"/>
        <n v="0.072"/>
        <n v="0.001"/>
        <n v="1.1"/>
        <n v="0.07"/>
        <n v="0.076"/>
        <n v="0.046"/>
        <n v="0.01"/>
        <n v="0.092"/>
        <n v="0.064"/>
        <n v="0.038"/>
        <n v="0.051"/>
        <n v="0.02"/>
        <n v="0.04"/>
        <n v="0.123"/>
        <n v="0.036"/>
        <n v="0.026"/>
      </sharedItems>
    </cacheField>
    <cacheField name="IQA">
      <sharedItems containsSemiMixedTypes="0" containsString="0" containsMixedTypes="0" containsNumber="1" count="26">
        <n v="59.7"/>
        <n v="59.3"/>
        <n v="73.1"/>
        <n v="76.1"/>
        <n v="61.5"/>
        <n v="50.2"/>
        <n v="57.4"/>
        <n v="49.4"/>
        <n v="61.2"/>
        <n v="54.9"/>
        <n v="78.3"/>
        <n v="71.5"/>
        <n v="61.4"/>
        <n v="76"/>
        <n v="68.5"/>
        <n v="69"/>
        <n v="67"/>
        <n v="76.9"/>
        <n v="78.7"/>
        <n v="66"/>
        <n v="63.4"/>
        <n v="74.4"/>
        <n v="57"/>
        <n v="38.4"/>
        <n v="67.4"/>
        <n v="59"/>
      </sharedItems>
    </cacheField>
    <cacheField name="OXIDIS">
      <sharedItems containsSemiMixedTypes="0" containsString="0" containsMixedTypes="0" containsNumber="1" count="22">
        <n v="7.7"/>
        <n v="7"/>
        <n v="8.43"/>
        <n v="7.12"/>
        <n v="7.65"/>
        <n v="6.9"/>
        <n v="8"/>
        <n v="6.5"/>
        <n v="6.68"/>
        <n v="7.3"/>
        <n v="6.3"/>
        <n v="7.11"/>
        <n v="7.6"/>
        <n v="7.1"/>
        <n v="8.32"/>
        <n v="7.64"/>
        <n v="7.9"/>
        <n v="7.61"/>
        <n v="7.4"/>
        <n v="6.8"/>
        <n v="7.51"/>
        <n v="9.3"/>
      </sharedItems>
    </cacheField>
    <cacheField name="ODSAT">
      <sharedItems containsSemiMixedTypes="0" containsString="0" containsMixedTypes="0" containsNumber="1" count="24">
        <n v="7.81"/>
        <n v="7.88"/>
        <n v="8.68"/>
        <n v="8.11"/>
        <n v="7.66"/>
        <n v="7.8"/>
        <n v="8.42"/>
        <n v="7.65"/>
        <n v="7.79"/>
        <n v="8.67"/>
        <n v="8.02"/>
        <n v="7.57"/>
        <n v="7.78"/>
        <n v="8.41"/>
        <n v="7.86"/>
        <n v="7.64"/>
        <n v="8.33"/>
        <n v="8.09"/>
        <n v="7.43"/>
        <n v="8.16"/>
        <n v="7.92"/>
        <n v="7.28"/>
        <n v="8.31"/>
        <n v="7.77"/>
      </sharedItems>
    </cacheField>
    <cacheField name="DBO">
      <sharedItems containsSemiMixedTypes="0" containsString="0" containsMixedTypes="0" containsNumber="1" count="23">
        <n v="1.3"/>
        <n v="0.9"/>
        <n v="1.63"/>
        <n v="1.33"/>
        <n v="2.25"/>
        <n v="1"/>
        <n v="2.34"/>
        <n v="3.03"/>
        <n v="1.4"/>
        <n v="0.7"/>
        <n v="0.3"/>
        <n v="1.72"/>
        <n v="1.5"/>
        <n v="0.1"/>
        <n v="0.71"/>
        <n v="1.56"/>
        <n v="1.67"/>
        <n v="0.57"/>
        <n v="1.6"/>
        <n v="0.6"/>
        <n v="1.79"/>
        <n v="3.3"/>
        <n v="2.3"/>
      </sharedItems>
    </cacheField>
    <cacheField name="COLIFEC">
      <sharedItems containsSemiMixedTypes="0" containsString="0" containsMixedTypes="0" containsNumber="1" containsInteger="1" count="22">
        <n v="3400"/>
        <n v="340"/>
        <n v="270"/>
        <n v="2400"/>
        <n v="240000"/>
        <n v="1700"/>
        <n v="22000"/>
        <n v="110"/>
        <n v="500"/>
        <n v="2200"/>
        <n v="1300"/>
        <n v="140"/>
        <n v="1100"/>
        <n v="220"/>
        <n v="1400"/>
        <n v="130"/>
        <n v="900"/>
        <n v="90"/>
        <n v="17000"/>
        <n v="35000"/>
        <n v="80"/>
        <n v="3000"/>
      </sharedItems>
    </cacheField>
    <cacheField name="ESTREPFEC">
      <sharedItems containsSemiMixedTypes="0" containsString="0" containsMixedTypes="0" containsNumber="1" containsInteger="1" count="19">
        <n v="2200"/>
        <n v="5000"/>
        <n v="220"/>
        <n v="80"/>
        <n v="9000"/>
        <n v="160000"/>
        <n v="300"/>
        <n v="700"/>
        <n v="60"/>
        <n v="70"/>
        <n v="230"/>
        <n v="330"/>
        <n v="500"/>
        <n v="110"/>
        <n v="14"/>
        <n v="3000"/>
        <n v="22000"/>
        <n v="800"/>
        <n v="20"/>
      </sharedItems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T29" sheet="FQBgeral1"/>
  </cacheSource>
  <cacheFields count="20">
    <cacheField name="CODIGO">
      <sharedItems containsMixedTypes="0" count="7">
        <s v="AM010"/>
        <s v="AM020"/>
        <s v="AM030"/>
        <s v="AM040"/>
        <s v="AM050"/>
        <s v="AM060"/>
        <s v="AM070"/>
      </sharedItems>
    </cacheField>
    <cacheField name="DATA1">
      <sharedItems containsSemiMixedTypes="0" containsNonDate="0" containsDate="1" containsString="0" containsMixedTypes="0" count="8">
        <d v="1997-01-31T00:00:00.000"/>
        <d v="1997-03-24T00:00:00.000"/>
        <d v="1997-07-29T00:00:00.000"/>
        <d v="1997-09-08T00:00:00.000"/>
        <d v="1997-01-30T00:00:00.000"/>
        <d v="1997-03-25T00:00:00.000"/>
        <d v="1997-07-30T00:00:00.000"/>
        <d v="1997-09-09T00:00:00.000"/>
      </sharedItems>
    </cacheField>
    <cacheField name="DATA">
      <sharedItems containsMixedTypes="0" count="4">
        <s v="Jan/97"/>
        <s v="Mar/97"/>
        <s v="Jul/97"/>
        <s v="Set/97"/>
      </sharedItems>
    </cacheField>
    <cacheField name="PH">
      <sharedItems containsSemiMixedTypes="0" containsString="0" containsMixedTypes="0" containsNumber="1" count="24">
        <n v="7.31"/>
        <n v="7.18"/>
        <n v="7.53"/>
        <n v="7.79"/>
        <n v="7.26"/>
        <n v="7.48"/>
        <n v="7.65"/>
        <n v="8.32"/>
        <n v="7.59"/>
        <n v="7.54"/>
        <n v="7.66"/>
        <n v="8.3"/>
        <n v="7.71"/>
        <n v="7.3"/>
        <n v="8.36"/>
        <n v="7.09"/>
        <n v="7.52"/>
        <n v="8.07"/>
        <n v="7.81"/>
        <n v="7.8"/>
        <n v="7.69"/>
        <n v="8.05"/>
        <n v="8.22"/>
        <n v="8.67"/>
      </sharedItems>
    </cacheField>
    <cacheField name="CONDELE">
      <sharedItems containsSemiMixedTypes="0" containsString="0" containsMixedTypes="0" containsNumber="1" count="28">
        <n v="55.8"/>
        <n v="49.2"/>
        <n v="60.8"/>
        <n v="67.2"/>
        <n v="66.6"/>
        <n v="89.4"/>
        <n v="71.1"/>
        <n v="137.2"/>
        <n v="65"/>
        <n v="62"/>
        <n v="56.16"/>
        <n v="69.1"/>
        <n v="56.5"/>
        <n v="51.9"/>
        <n v="58.2"/>
        <n v="64.9"/>
        <n v="43.1"/>
        <n v="56.6"/>
        <n v="40.5"/>
        <n v="43.3"/>
        <n v="151"/>
        <n v="131.7"/>
        <n v="150.4"/>
        <n v="136.5"/>
        <n v="250"/>
        <n v="450"/>
        <n v="600"/>
        <n v="620"/>
      </sharedItems>
    </cacheField>
    <cacheField name="COR">
      <sharedItems containsSemiMixedTypes="0" containsString="0" containsMixedTypes="0" containsNumber="1" count="9">
        <n v="7.5"/>
        <n v="15"/>
        <n v="2.5"/>
        <n v="5"/>
        <n v="4"/>
        <n v="10"/>
        <n v="3.5"/>
        <n v="8.75"/>
        <n v="20"/>
      </sharedItems>
    </cacheField>
    <cacheField name="TURBI">
      <sharedItems containsSemiMixedTypes="0" containsString="0" containsMixedTypes="0" containsNumber="1" count="26">
        <n v="70"/>
        <n v="71"/>
        <n v="12.6"/>
        <n v="4.72"/>
        <n v="54"/>
        <n v="41"/>
        <n v="11.87"/>
        <n v="7.39"/>
        <n v="80"/>
        <n v="58"/>
        <n v="16.3"/>
        <n v="7.42"/>
        <n v="78"/>
        <n v="50"/>
        <n v="10.8"/>
        <n v="3.37"/>
        <n v="44"/>
        <n v="9.79"/>
        <n v="9.26"/>
        <n v="66"/>
        <n v="23.9"/>
        <n v="28.82"/>
        <n v="1340"/>
        <n v="43"/>
        <n v="20.97"/>
        <n v="13.13"/>
      </sharedItems>
    </cacheField>
    <cacheField name="STD">
      <sharedItems containsSemiMixedTypes="0" containsString="0" containsMixedTypes="0" containsNumber="1" count="26">
        <n v="51.4"/>
        <n v="64.3"/>
        <n v="47.6"/>
        <n v="66.4"/>
        <n v="54.3"/>
        <n v="70.3"/>
        <n v="57.9"/>
        <n v="117.3"/>
        <n v="47.8"/>
        <n v="48.2"/>
        <n v="53"/>
        <n v="56.2"/>
        <n v="38.3"/>
        <n v="63"/>
        <n v="49.3"/>
        <n v="54.7"/>
        <n v="53.6"/>
        <n v="52.9"/>
        <n v="133"/>
        <n v="107"/>
        <n v="118.7"/>
        <n v="120.5"/>
        <n v="186"/>
        <n v="286.1"/>
        <n v="357.6"/>
        <n v="393.3"/>
      </sharedItems>
    </cacheField>
    <cacheField name="SS">
      <sharedItems containsSemiMixedTypes="0" containsString="0" containsMixedTypes="0" containsNumber="1" count="22">
        <n v="77"/>
        <n v="82"/>
        <n v="5.5"/>
        <n v="5"/>
        <n v="68"/>
        <n v="54"/>
        <n v="16.5"/>
        <n v="7.5"/>
        <n v="118"/>
        <n v="105"/>
        <n v="12"/>
        <n v="10.5"/>
        <n v="113"/>
        <n v="6.5"/>
        <n v="14.5"/>
        <n v="96"/>
        <n v="9.5"/>
        <n v="52"/>
        <n v="76"/>
        <n v="27.5"/>
        <n v="1724"/>
        <n v="74"/>
      </sharedItems>
    </cacheField>
    <cacheField name="FETOT">
      <sharedItems containsSemiMixedTypes="0" containsString="0" containsMixedTypes="0" containsNumber="1" count="13">
        <n v="8.15"/>
        <n v="0"/>
        <n v="0.86"/>
        <n v="5.41"/>
        <n v="0.97"/>
        <n v="10.59"/>
        <n v="1.46"/>
        <n v="8.3"/>
        <n v="0.72"/>
        <n v="5.72"/>
        <n v="3.74"/>
        <n v="1.96"/>
        <n v="119.56"/>
      </sharedItems>
    </cacheField>
    <cacheField name="FESOLU">
      <sharedItems containsSemiMixedTypes="0" containsString="0" containsMixedTypes="0" containsNumber="1" count="19">
        <n v="0.44"/>
        <n v="0.59"/>
        <n v="0.1"/>
        <n v="0.05"/>
        <n v="0.43"/>
        <n v="0.37"/>
        <n v="0.75"/>
        <n v="0.85"/>
        <n v="0.12"/>
        <n v="1.22"/>
        <n v="0.81"/>
        <n v="0.09"/>
        <n v="1.14"/>
        <n v="0.68"/>
        <n v="0.19"/>
        <n v="0.87"/>
        <n v="0.13"/>
        <n v="0.62"/>
        <n v="0.2"/>
      </sharedItems>
    </cacheField>
    <cacheField name="NITRAMO">
      <sharedItems containsSemiMixedTypes="0" containsString="0" containsMixedTypes="0" containsNumber="1" count="12">
        <n v="0.15"/>
        <n v="0.05"/>
        <n v="0.06"/>
        <n v="0.13"/>
        <n v="0.14"/>
        <n v="0.27"/>
        <n v="0.07"/>
        <n v="0.1"/>
        <n v="0.09"/>
        <n v="0.08"/>
        <n v="0.11"/>
        <n v="0.2"/>
      </sharedItems>
    </cacheField>
    <cacheField name="NINITRI">
      <sharedItems containsSemiMixedTypes="0" containsString="0" containsMixedTypes="0" containsNumber="1" count="11">
        <n v="0.29"/>
        <n v="0.25"/>
        <n v="0.01"/>
        <n v="0.31"/>
        <n v="0.19"/>
        <n v="0.34"/>
        <n v="1.67"/>
        <n v="0.3"/>
        <n v="0.06"/>
        <n v="0.14"/>
        <n v="0.05"/>
      </sharedItems>
    </cacheField>
    <cacheField name="FOSFTOT">
      <sharedItems containsSemiMixedTypes="0" containsString="0" containsMixedTypes="0" containsNumber="1" count="20">
        <n v="0.079"/>
        <n v="0.075"/>
        <n v="0.1"/>
        <n v="0.03"/>
        <n v="0.072"/>
        <n v="0.001"/>
        <n v="1.1"/>
        <n v="0.07"/>
        <n v="0.076"/>
        <n v="0.046"/>
        <n v="0.01"/>
        <n v="0.092"/>
        <n v="0.064"/>
        <n v="0.038"/>
        <n v="0.051"/>
        <n v="0.02"/>
        <n v="0.04"/>
        <n v="0.123"/>
        <n v="0.036"/>
        <n v="0.026"/>
      </sharedItems>
    </cacheField>
    <cacheField name="IQA">
      <sharedItems containsSemiMixedTypes="0" containsString="0" containsMixedTypes="0" containsNumber="1" count="26">
        <n v="59.7"/>
        <n v="59.3"/>
        <n v="73.1"/>
        <n v="76.1"/>
        <n v="61.5"/>
        <n v="50.2"/>
        <n v="57.4"/>
        <n v="49.4"/>
        <n v="61.2"/>
        <n v="54.9"/>
        <n v="78.3"/>
        <n v="71.5"/>
        <n v="61.4"/>
        <n v="76"/>
        <n v="68.5"/>
        <n v="69"/>
        <n v="67"/>
        <n v="76.9"/>
        <n v="78.7"/>
        <n v="66"/>
        <n v="63.4"/>
        <n v="74.4"/>
        <n v="57"/>
        <n v="38.4"/>
        <n v="67.4"/>
        <n v="59"/>
      </sharedItems>
    </cacheField>
    <cacheField name="OXIDIS">
      <sharedItems containsSemiMixedTypes="0" containsString="0" containsMixedTypes="0" containsNumber="1" count="22">
        <n v="7.7"/>
        <n v="7"/>
        <n v="8.43"/>
        <n v="7.12"/>
        <n v="7.65"/>
        <n v="6.9"/>
        <n v="8"/>
        <n v="6.5"/>
        <n v="6.68"/>
        <n v="7.3"/>
        <n v="6.3"/>
        <n v="7.11"/>
        <n v="7.6"/>
        <n v="7.1"/>
        <n v="8.32"/>
        <n v="7.64"/>
        <n v="7.9"/>
        <n v="7.61"/>
        <n v="7.4"/>
        <n v="6.8"/>
        <n v="7.51"/>
        <n v="9.3"/>
      </sharedItems>
    </cacheField>
    <cacheField name="ODSAT">
      <sharedItems containsSemiMixedTypes="0" containsString="0" containsMixedTypes="0" containsNumber="1" count="24">
        <n v="7.81"/>
        <n v="7.88"/>
        <n v="8.68"/>
        <n v="8.11"/>
        <n v="7.66"/>
        <n v="7.8"/>
        <n v="8.42"/>
        <n v="7.65"/>
        <n v="7.79"/>
        <n v="8.67"/>
        <n v="8.02"/>
        <n v="7.57"/>
        <n v="7.78"/>
        <n v="8.41"/>
        <n v="7.86"/>
        <n v="7.64"/>
        <n v="8.33"/>
        <n v="8.09"/>
        <n v="7.43"/>
        <n v="8.16"/>
        <n v="7.92"/>
        <n v="7.28"/>
        <n v="8.31"/>
        <n v="7.77"/>
      </sharedItems>
    </cacheField>
    <cacheField name="DBO">
      <sharedItems containsSemiMixedTypes="0" containsString="0" containsMixedTypes="0" containsNumber="1" count="23">
        <n v="1.3"/>
        <n v="0.9"/>
        <n v="1.63"/>
        <n v="1.33"/>
        <n v="2.25"/>
        <n v="1"/>
        <n v="2.34"/>
        <n v="3.03"/>
        <n v="1.4"/>
        <n v="0.7"/>
        <n v="0.3"/>
        <n v="1.72"/>
        <n v="1.5"/>
        <n v="0.1"/>
        <n v="0.71"/>
        <n v="1.56"/>
        <n v="1.67"/>
        <n v="0.57"/>
        <n v="1.6"/>
        <n v="0.6"/>
        <n v="1.79"/>
        <n v="3.3"/>
        <n v="2.3"/>
      </sharedItems>
    </cacheField>
    <cacheField name="COLIFEC">
      <sharedItems containsSemiMixedTypes="0" containsString="0" containsMixedTypes="0" containsNumber="1" containsInteger="1" count="22">
        <n v="3400"/>
        <n v="340"/>
        <n v="270"/>
        <n v="2400"/>
        <n v="240000"/>
        <n v="1700"/>
        <n v="22000"/>
        <n v="110"/>
        <n v="500"/>
        <n v="2200"/>
        <n v="1300"/>
        <n v="140"/>
        <n v="1100"/>
        <n v="220"/>
        <n v="1400"/>
        <n v="130"/>
        <n v="900"/>
        <n v="90"/>
        <n v="17000"/>
        <n v="35000"/>
        <n v="80"/>
        <n v="3000"/>
      </sharedItems>
    </cacheField>
    <cacheField name="ESTREPFEC">
      <sharedItems containsSemiMixedTypes="0" containsString="0" containsMixedTypes="0" containsNumber="1" containsInteger="1" count="19">
        <n v="2200"/>
        <n v="5000"/>
        <n v="220"/>
        <n v="80"/>
        <n v="9000"/>
        <n v="160000"/>
        <n v="300"/>
        <n v="700"/>
        <n v="60"/>
        <n v="70"/>
        <n v="230"/>
        <n v="330"/>
        <n v="500"/>
        <n v="110"/>
        <n v="14"/>
        <n v="3000"/>
        <n v="22000"/>
        <n v="800"/>
        <n v="20"/>
      </sharedItems>
    </cacheField>
  </cacheFields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T29" sheet="FQBgeral1"/>
  </cacheSource>
  <cacheFields count="20">
    <cacheField name="CODIGO">
      <sharedItems containsMixedTypes="0" count="7">
        <s v="AM010"/>
        <s v="AM020"/>
        <s v="AM030"/>
        <s v="AM040"/>
        <s v="AM050"/>
        <s v="AM060"/>
        <s v="AM070"/>
      </sharedItems>
    </cacheField>
    <cacheField name="DATA1">
      <sharedItems containsSemiMixedTypes="0" containsNonDate="0" containsDate="1" containsString="0" containsMixedTypes="0" count="8">
        <d v="1997-01-31T00:00:00.000"/>
        <d v="1997-03-24T00:00:00.000"/>
        <d v="1997-07-29T00:00:00.000"/>
        <d v="1997-09-08T00:00:00.000"/>
        <d v="1997-01-30T00:00:00.000"/>
        <d v="1997-03-25T00:00:00.000"/>
        <d v="1997-07-30T00:00:00.000"/>
        <d v="1997-09-09T00:00:00.000"/>
      </sharedItems>
    </cacheField>
    <cacheField name="DATA">
      <sharedItems containsMixedTypes="0" count="4">
        <s v="Jan/97"/>
        <s v="Mar/97"/>
        <s v="Jul/97"/>
        <s v="Set/97"/>
      </sharedItems>
    </cacheField>
    <cacheField name="PH">
      <sharedItems containsSemiMixedTypes="0" containsString="0" containsMixedTypes="0" containsNumber="1" count="24">
        <n v="7.31"/>
        <n v="7.18"/>
        <n v="7.53"/>
        <n v="7.79"/>
        <n v="7.26"/>
        <n v="7.48"/>
        <n v="7.65"/>
        <n v="8.32"/>
        <n v="7.59"/>
        <n v="7.54"/>
        <n v="7.66"/>
        <n v="8.3"/>
        <n v="7.71"/>
        <n v="7.3"/>
        <n v="8.36"/>
        <n v="7.09"/>
        <n v="7.52"/>
        <n v="8.07"/>
        <n v="7.81"/>
        <n v="7.8"/>
        <n v="7.69"/>
        <n v="8.05"/>
        <n v="8.22"/>
        <n v="8.67"/>
      </sharedItems>
    </cacheField>
    <cacheField name="CONDELE">
      <sharedItems containsSemiMixedTypes="0" containsString="0" containsMixedTypes="0" containsNumber="1" count="28">
        <n v="55.8"/>
        <n v="49.2"/>
        <n v="60.8"/>
        <n v="67.2"/>
        <n v="66.6"/>
        <n v="89.4"/>
        <n v="71.1"/>
        <n v="137.2"/>
        <n v="65"/>
        <n v="62"/>
        <n v="56.16"/>
        <n v="69.1"/>
        <n v="56.5"/>
        <n v="51.9"/>
        <n v="58.2"/>
        <n v="64.9"/>
        <n v="43.1"/>
        <n v="56.6"/>
        <n v="40.5"/>
        <n v="43.3"/>
        <n v="151"/>
        <n v="131.7"/>
        <n v="150.4"/>
        <n v="136.5"/>
        <n v="250"/>
        <n v="450"/>
        <n v="600"/>
        <n v="620"/>
      </sharedItems>
    </cacheField>
    <cacheField name="COR">
      <sharedItems containsSemiMixedTypes="0" containsString="0" containsMixedTypes="0" containsNumber="1" count="9">
        <n v="7.5"/>
        <n v="15"/>
        <n v="2.5"/>
        <n v="5"/>
        <n v="4"/>
        <n v="10"/>
        <n v="3.5"/>
        <n v="8.75"/>
        <n v="20"/>
      </sharedItems>
    </cacheField>
    <cacheField name="TURBI">
      <sharedItems containsSemiMixedTypes="0" containsString="0" containsMixedTypes="0" containsNumber="1" count="26">
        <n v="70"/>
        <n v="71"/>
        <n v="12.6"/>
        <n v="4.72"/>
        <n v="54"/>
        <n v="41"/>
        <n v="11.87"/>
        <n v="7.39"/>
        <n v="80"/>
        <n v="58"/>
        <n v="16.3"/>
        <n v="7.42"/>
        <n v="78"/>
        <n v="50"/>
        <n v="10.8"/>
        <n v="3.37"/>
        <n v="44"/>
        <n v="9.79"/>
        <n v="9.26"/>
        <n v="66"/>
        <n v="23.9"/>
        <n v="28.82"/>
        <n v="1340"/>
        <n v="43"/>
        <n v="20.97"/>
        <n v="13.13"/>
      </sharedItems>
    </cacheField>
    <cacheField name="STD">
      <sharedItems containsSemiMixedTypes="0" containsString="0" containsMixedTypes="0" containsNumber="1" count="26">
        <n v="51.4"/>
        <n v="64.3"/>
        <n v="47.6"/>
        <n v="66.4"/>
        <n v="54.3"/>
        <n v="70.3"/>
        <n v="57.9"/>
        <n v="117.3"/>
        <n v="47.8"/>
        <n v="48.2"/>
        <n v="53"/>
        <n v="56.2"/>
        <n v="38.3"/>
        <n v="63"/>
        <n v="49.3"/>
        <n v="54.7"/>
        <n v="53.6"/>
        <n v="52.9"/>
        <n v="133"/>
        <n v="107"/>
        <n v="118.7"/>
        <n v="120.5"/>
        <n v="186"/>
        <n v="286.1"/>
        <n v="357.6"/>
        <n v="393.3"/>
      </sharedItems>
    </cacheField>
    <cacheField name="SS">
      <sharedItems containsSemiMixedTypes="0" containsString="0" containsMixedTypes="0" containsNumber="1" count="22">
        <n v="77"/>
        <n v="82"/>
        <n v="5.5"/>
        <n v="5"/>
        <n v="68"/>
        <n v="54"/>
        <n v="16.5"/>
        <n v="7.5"/>
        <n v="118"/>
        <n v="105"/>
        <n v="12"/>
        <n v="10.5"/>
        <n v="113"/>
        <n v="6.5"/>
        <n v="14.5"/>
        <n v="96"/>
        <n v="9.5"/>
        <n v="52"/>
        <n v="76"/>
        <n v="27.5"/>
        <n v="1724"/>
        <n v="74"/>
      </sharedItems>
    </cacheField>
    <cacheField name="FETOT">
      <sharedItems containsSemiMixedTypes="0" containsString="0" containsMixedTypes="0" containsNumber="1" count="13">
        <n v="8.15"/>
        <n v="0"/>
        <n v="0.86"/>
        <n v="5.41"/>
        <n v="0.97"/>
        <n v="10.59"/>
        <n v="1.46"/>
        <n v="8.3"/>
        <n v="0.72"/>
        <n v="5.72"/>
        <n v="3.74"/>
        <n v="1.96"/>
        <n v="119.56"/>
      </sharedItems>
    </cacheField>
    <cacheField name="FESOLU">
      <sharedItems containsSemiMixedTypes="0" containsString="0" containsMixedTypes="0" containsNumber="1" count="19">
        <n v="0.44"/>
        <n v="0.59"/>
        <n v="0.1"/>
        <n v="0.05"/>
        <n v="0.43"/>
        <n v="0.37"/>
        <n v="0.75"/>
        <n v="0.85"/>
        <n v="0.12"/>
        <n v="1.22"/>
        <n v="0.81"/>
        <n v="0.09"/>
        <n v="1.14"/>
        <n v="0.68"/>
        <n v="0.19"/>
        <n v="0.87"/>
        <n v="0.13"/>
        <n v="0.62"/>
        <n v="0.2"/>
      </sharedItems>
    </cacheField>
    <cacheField name="NITRAMO">
      <sharedItems containsSemiMixedTypes="0" containsString="0" containsMixedTypes="0" containsNumber="1" count="12">
        <n v="0.15"/>
        <n v="0.05"/>
        <n v="0.06"/>
        <n v="0.13"/>
        <n v="0.14"/>
        <n v="0.27"/>
        <n v="0.07"/>
        <n v="0.1"/>
        <n v="0.09"/>
        <n v="0.08"/>
        <n v="0.11"/>
        <n v="0.2"/>
      </sharedItems>
    </cacheField>
    <cacheField name="NINITRI">
      <sharedItems containsSemiMixedTypes="0" containsString="0" containsMixedTypes="0" containsNumber="1" count="11">
        <n v="0.29"/>
        <n v="0.25"/>
        <n v="0.01"/>
        <n v="0.31"/>
        <n v="0.19"/>
        <n v="0.34"/>
        <n v="1.67"/>
        <n v="0.3"/>
        <n v="0.06"/>
        <n v="0.14"/>
        <n v="0.05"/>
      </sharedItems>
    </cacheField>
    <cacheField name="FOSFTOT">
      <sharedItems containsSemiMixedTypes="0" containsString="0" containsMixedTypes="0" containsNumber="1" count="20">
        <n v="0.079"/>
        <n v="0.075"/>
        <n v="0.1"/>
        <n v="0.03"/>
        <n v="0.072"/>
        <n v="0.001"/>
        <n v="1.1"/>
        <n v="0.07"/>
        <n v="0.076"/>
        <n v="0.046"/>
        <n v="0.01"/>
        <n v="0.092"/>
        <n v="0.064"/>
        <n v="0.038"/>
        <n v="0.051"/>
        <n v="0.02"/>
        <n v="0.04"/>
        <n v="0.123"/>
        <n v="0.036"/>
        <n v="0.026"/>
      </sharedItems>
    </cacheField>
    <cacheField name="IQA">
      <sharedItems containsSemiMixedTypes="0" containsString="0" containsMixedTypes="0" containsNumber="1" count="26">
        <n v="59.7"/>
        <n v="59.3"/>
        <n v="73.1"/>
        <n v="76.1"/>
        <n v="61.5"/>
        <n v="50.2"/>
        <n v="57.4"/>
        <n v="49.4"/>
        <n v="61.2"/>
        <n v="54.9"/>
        <n v="78.3"/>
        <n v="71.5"/>
        <n v="61.4"/>
        <n v="76"/>
        <n v="68.5"/>
        <n v="69"/>
        <n v="67"/>
        <n v="76.9"/>
        <n v="78.7"/>
        <n v="66"/>
        <n v="63.4"/>
        <n v="74.4"/>
        <n v="57"/>
        <n v="38.4"/>
        <n v="67.4"/>
        <n v="59"/>
      </sharedItems>
    </cacheField>
    <cacheField name="OXIDIS">
      <sharedItems containsSemiMixedTypes="0" containsString="0" containsMixedTypes="0" containsNumber="1" count="22">
        <n v="7.7"/>
        <n v="7"/>
        <n v="8.43"/>
        <n v="7.12"/>
        <n v="7.65"/>
        <n v="6.9"/>
        <n v="8"/>
        <n v="6.5"/>
        <n v="6.68"/>
        <n v="7.3"/>
        <n v="6.3"/>
        <n v="7.11"/>
        <n v="7.6"/>
        <n v="7.1"/>
        <n v="8.32"/>
        <n v="7.64"/>
        <n v="7.9"/>
        <n v="7.61"/>
        <n v="7.4"/>
        <n v="6.8"/>
        <n v="7.51"/>
        <n v="9.3"/>
      </sharedItems>
    </cacheField>
    <cacheField name="ODSAT">
      <sharedItems containsSemiMixedTypes="0" containsString="0" containsMixedTypes="0" containsNumber="1" count="24">
        <n v="7.81"/>
        <n v="7.88"/>
        <n v="8.68"/>
        <n v="8.11"/>
        <n v="7.66"/>
        <n v="7.8"/>
        <n v="8.42"/>
        <n v="7.65"/>
        <n v="7.79"/>
        <n v="8.67"/>
        <n v="8.02"/>
        <n v="7.57"/>
        <n v="7.78"/>
        <n v="8.41"/>
        <n v="7.86"/>
        <n v="7.64"/>
        <n v="8.33"/>
        <n v="8.09"/>
        <n v="7.43"/>
        <n v="8.16"/>
        <n v="7.92"/>
        <n v="7.28"/>
        <n v="8.31"/>
        <n v="7.77"/>
      </sharedItems>
    </cacheField>
    <cacheField name="DBO">
      <sharedItems containsSemiMixedTypes="0" containsString="0" containsMixedTypes="0" containsNumber="1" count="23">
        <n v="1.3"/>
        <n v="0.9"/>
        <n v="1.63"/>
        <n v="1.33"/>
        <n v="2.25"/>
        <n v="1"/>
        <n v="2.34"/>
        <n v="3.03"/>
        <n v="1.4"/>
        <n v="0.7"/>
        <n v="0.3"/>
        <n v="1.72"/>
        <n v="1.5"/>
        <n v="0.1"/>
        <n v="0.71"/>
        <n v="1.56"/>
        <n v="1.67"/>
        <n v="0.57"/>
        <n v="1.6"/>
        <n v="0.6"/>
        <n v="1.79"/>
        <n v="3.3"/>
        <n v="2.3"/>
      </sharedItems>
    </cacheField>
    <cacheField name="COLIFEC">
      <sharedItems containsSemiMixedTypes="0" containsString="0" containsMixedTypes="0" containsNumber="1" containsInteger="1" count="22">
        <n v="3400"/>
        <n v="340"/>
        <n v="270"/>
        <n v="2400"/>
        <n v="240000"/>
        <n v="1700"/>
        <n v="22000"/>
        <n v="110"/>
        <n v="500"/>
        <n v="2200"/>
        <n v="1300"/>
        <n v="140"/>
        <n v="1100"/>
        <n v="220"/>
        <n v="1400"/>
        <n v="130"/>
        <n v="900"/>
        <n v="90"/>
        <n v="17000"/>
        <n v="35000"/>
        <n v="80"/>
        <n v="3000"/>
      </sharedItems>
    </cacheField>
    <cacheField name="ESTREPFEC">
      <sharedItems containsSemiMixedTypes="0" containsString="0" containsMixedTypes="0" containsNumber="1" containsInteger="1" count="19">
        <n v="2200"/>
        <n v="5000"/>
        <n v="220"/>
        <n v="80"/>
        <n v="9000"/>
        <n v="160000"/>
        <n v="300"/>
        <n v="700"/>
        <n v="60"/>
        <n v="70"/>
        <n v="230"/>
        <n v="330"/>
        <n v="500"/>
        <n v="110"/>
        <n v="14"/>
        <n v="3000"/>
        <n v="22000"/>
        <n v="800"/>
        <n v="20"/>
      </sharedItems>
    </cacheField>
  </cacheFields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T29" sheet="FQBgeral1"/>
  </cacheSource>
  <cacheFields count="20">
    <cacheField name="CODIGO">
      <sharedItems containsMixedTypes="0" count="7">
        <s v="AM010"/>
        <s v="AM020"/>
        <s v="AM030"/>
        <s v="AM040"/>
        <s v="AM050"/>
        <s v="AM060"/>
        <s v="AM070"/>
      </sharedItems>
    </cacheField>
    <cacheField name="DATA1">
      <sharedItems containsSemiMixedTypes="0" containsNonDate="0" containsDate="1" containsString="0" containsMixedTypes="0" count="8">
        <d v="1997-01-31T00:00:00.000"/>
        <d v="1997-03-24T00:00:00.000"/>
        <d v="1997-07-29T00:00:00.000"/>
        <d v="1997-09-08T00:00:00.000"/>
        <d v="1997-01-30T00:00:00.000"/>
        <d v="1997-03-25T00:00:00.000"/>
        <d v="1997-07-30T00:00:00.000"/>
        <d v="1997-09-09T00:00:00.000"/>
      </sharedItems>
    </cacheField>
    <cacheField name="DATA">
      <sharedItems containsMixedTypes="0" count="4">
        <s v="Jan/97"/>
        <s v="Mar/97"/>
        <s v="Jul/97"/>
        <s v="Set/97"/>
      </sharedItems>
    </cacheField>
    <cacheField name="PH">
      <sharedItems containsSemiMixedTypes="0" containsString="0" containsMixedTypes="0" containsNumber="1" count="24">
        <n v="7.31"/>
        <n v="7.18"/>
        <n v="7.53"/>
        <n v="7.79"/>
        <n v="7.26"/>
        <n v="7.48"/>
        <n v="7.65"/>
        <n v="8.32"/>
        <n v="7.59"/>
        <n v="7.54"/>
        <n v="7.66"/>
        <n v="8.3"/>
        <n v="7.71"/>
        <n v="7.3"/>
        <n v="8.36"/>
        <n v="7.09"/>
        <n v="7.52"/>
        <n v="8.07"/>
        <n v="7.81"/>
        <n v="7.8"/>
        <n v="7.69"/>
        <n v="8.05"/>
        <n v="8.22"/>
        <n v="8.67"/>
      </sharedItems>
    </cacheField>
    <cacheField name="CONDELE">
      <sharedItems containsSemiMixedTypes="0" containsString="0" containsMixedTypes="0" containsNumber="1" count="28">
        <n v="55.8"/>
        <n v="49.2"/>
        <n v="60.8"/>
        <n v="67.2"/>
        <n v="66.6"/>
        <n v="89.4"/>
        <n v="71.1"/>
        <n v="137.2"/>
        <n v="65"/>
        <n v="62"/>
        <n v="56.16"/>
        <n v="69.1"/>
        <n v="56.5"/>
        <n v="51.9"/>
        <n v="58.2"/>
        <n v="64.9"/>
        <n v="43.1"/>
        <n v="56.6"/>
        <n v="40.5"/>
        <n v="43.3"/>
        <n v="151"/>
        <n v="131.7"/>
        <n v="150.4"/>
        <n v="136.5"/>
        <n v="250"/>
        <n v="450"/>
        <n v="600"/>
        <n v="620"/>
      </sharedItems>
    </cacheField>
    <cacheField name="COR">
      <sharedItems containsSemiMixedTypes="0" containsString="0" containsMixedTypes="0" containsNumber="1" count="9">
        <n v="7.5"/>
        <n v="15"/>
        <n v="2.5"/>
        <n v="5"/>
        <n v="4"/>
        <n v="10"/>
        <n v="3.5"/>
        <n v="8.75"/>
        <n v="20"/>
      </sharedItems>
    </cacheField>
    <cacheField name="TURBI">
      <sharedItems containsSemiMixedTypes="0" containsString="0" containsMixedTypes="0" containsNumber="1" count="26">
        <n v="70"/>
        <n v="71"/>
        <n v="12.6"/>
        <n v="4.72"/>
        <n v="54"/>
        <n v="41"/>
        <n v="11.87"/>
        <n v="7.39"/>
        <n v="80"/>
        <n v="58"/>
        <n v="16.3"/>
        <n v="7.42"/>
        <n v="78"/>
        <n v="50"/>
        <n v="10.8"/>
        <n v="3.37"/>
        <n v="44"/>
        <n v="9.79"/>
        <n v="9.26"/>
        <n v="66"/>
        <n v="23.9"/>
        <n v="28.82"/>
        <n v="1340"/>
        <n v="43"/>
        <n v="20.97"/>
        <n v="13.13"/>
      </sharedItems>
    </cacheField>
    <cacheField name="STD">
      <sharedItems containsSemiMixedTypes="0" containsString="0" containsMixedTypes="0" containsNumber="1" count="26">
        <n v="51.4"/>
        <n v="64.3"/>
        <n v="47.6"/>
        <n v="66.4"/>
        <n v="54.3"/>
        <n v="70.3"/>
        <n v="57.9"/>
        <n v="117.3"/>
        <n v="47.8"/>
        <n v="48.2"/>
        <n v="53"/>
        <n v="56.2"/>
        <n v="38.3"/>
        <n v="63"/>
        <n v="49.3"/>
        <n v="54.7"/>
        <n v="53.6"/>
        <n v="52.9"/>
        <n v="133"/>
        <n v="107"/>
        <n v="118.7"/>
        <n v="120.5"/>
        <n v="186"/>
        <n v="286.1"/>
        <n v="357.6"/>
        <n v="393.3"/>
      </sharedItems>
    </cacheField>
    <cacheField name="SS">
      <sharedItems containsSemiMixedTypes="0" containsString="0" containsMixedTypes="0" containsNumber="1" count="22">
        <n v="77"/>
        <n v="82"/>
        <n v="5.5"/>
        <n v="5"/>
        <n v="68"/>
        <n v="54"/>
        <n v="16.5"/>
        <n v="7.5"/>
        <n v="118"/>
        <n v="105"/>
        <n v="12"/>
        <n v="10.5"/>
        <n v="113"/>
        <n v="6.5"/>
        <n v="14.5"/>
        <n v="96"/>
        <n v="9.5"/>
        <n v="52"/>
        <n v="76"/>
        <n v="27.5"/>
        <n v="1724"/>
        <n v="74"/>
      </sharedItems>
    </cacheField>
    <cacheField name="FETOT">
      <sharedItems containsSemiMixedTypes="0" containsString="0" containsMixedTypes="0" containsNumber="1" count="13">
        <n v="8.15"/>
        <n v="0"/>
        <n v="0.86"/>
        <n v="5.41"/>
        <n v="0.97"/>
        <n v="10.59"/>
        <n v="1.46"/>
        <n v="8.3"/>
        <n v="0.72"/>
        <n v="5.72"/>
        <n v="3.74"/>
        <n v="1.96"/>
        <n v="119.56"/>
      </sharedItems>
    </cacheField>
    <cacheField name="FESOLU">
      <sharedItems containsSemiMixedTypes="0" containsString="0" containsMixedTypes="0" containsNumber="1" count="19">
        <n v="0.44"/>
        <n v="0.59"/>
        <n v="0.1"/>
        <n v="0.05"/>
        <n v="0.43"/>
        <n v="0.37"/>
        <n v="0.75"/>
        <n v="0.85"/>
        <n v="0.12"/>
        <n v="1.22"/>
        <n v="0.81"/>
        <n v="0.09"/>
        <n v="1.14"/>
        <n v="0.68"/>
        <n v="0.19"/>
        <n v="0.87"/>
        <n v="0.13"/>
        <n v="0.62"/>
        <n v="0.2"/>
      </sharedItems>
    </cacheField>
    <cacheField name="NITRAMO">
      <sharedItems containsSemiMixedTypes="0" containsString="0" containsMixedTypes="0" containsNumber="1" count="12">
        <n v="0.15"/>
        <n v="0.05"/>
        <n v="0.06"/>
        <n v="0.13"/>
        <n v="0.14"/>
        <n v="0.27"/>
        <n v="0.07"/>
        <n v="0.1"/>
        <n v="0.09"/>
        <n v="0.08"/>
        <n v="0.11"/>
        <n v="0.2"/>
      </sharedItems>
    </cacheField>
    <cacheField name="NINITRI">
      <sharedItems containsSemiMixedTypes="0" containsString="0" containsMixedTypes="0" containsNumber="1" count="11">
        <n v="0.29"/>
        <n v="0.25"/>
        <n v="0.01"/>
        <n v="0.31"/>
        <n v="0.19"/>
        <n v="0.34"/>
        <n v="1.67"/>
        <n v="0.3"/>
        <n v="0.06"/>
        <n v="0.14"/>
        <n v="0.05"/>
      </sharedItems>
    </cacheField>
    <cacheField name="FOSFTOT">
      <sharedItems containsSemiMixedTypes="0" containsString="0" containsMixedTypes="0" containsNumber="1" count="20">
        <n v="0.079"/>
        <n v="0.075"/>
        <n v="0.1"/>
        <n v="0.03"/>
        <n v="0.072"/>
        <n v="0.001"/>
        <n v="1.1"/>
        <n v="0.07"/>
        <n v="0.076"/>
        <n v="0.046"/>
        <n v="0.01"/>
        <n v="0.092"/>
        <n v="0.064"/>
        <n v="0.038"/>
        <n v="0.051"/>
        <n v="0.02"/>
        <n v="0.04"/>
        <n v="0.123"/>
        <n v="0.036"/>
        <n v="0.026"/>
      </sharedItems>
    </cacheField>
    <cacheField name="IQA">
      <sharedItems containsSemiMixedTypes="0" containsString="0" containsMixedTypes="0" containsNumber="1" count="26">
        <n v="59.7"/>
        <n v="59.3"/>
        <n v="73.1"/>
        <n v="76.1"/>
        <n v="61.5"/>
        <n v="50.2"/>
        <n v="57.4"/>
        <n v="49.4"/>
        <n v="61.2"/>
        <n v="54.9"/>
        <n v="78.3"/>
        <n v="71.5"/>
        <n v="61.4"/>
        <n v="76"/>
        <n v="68.5"/>
        <n v="69"/>
        <n v="67"/>
        <n v="76.9"/>
        <n v="78.7"/>
        <n v="66"/>
        <n v="63.4"/>
        <n v="74.4"/>
        <n v="57"/>
        <n v="38.4"/>
        <n v="67.4"/>
        <n v="59"/>
      </sharedItems>
    </cacheField>
    <cacheField name="OXIDIS">
      <sharedItems containsSemiMixedTypes="0" containsString="0" containsMixedTypes="0" containsNumber="1" count="22">
        <n v="7.7"/>
        <n v="7"/>
        <n v="8.43"/>
        <n v="7.12"/>
        <n v="7.65"/>
        <n v="6.9"/>
        <n v="8"/>
        <n v="6.5"/>
        <n v="6.68"/>
        <n v="7.3"/>
        <n v="6.3"/>
        <n v="7.11"/>
        <n v="7.6"/>
        <n v="7.1"/>
        <n v="8.32"/>
        <n v="7.64"/>
        <n v="7.9"/>
        <n v="7.61"/>
        <n v="7.4"/>
        <n v="6.8"/>
        <n v="7.51"/>
        <n v="9.3"/>
      </sharedItems>
    </cacheField>
    <cacheField name="ODSAT">
      <sharedItems containsSemiMixedTypes="0" containsString="0" containsMixedTypes="0" containsNumber="1" count="24">
        <n v="7.81"/>
        <n v="7.88"/>
        <n v="8.68"/>
        <n v="8.11"/>
        <n v="7.66"/>
        <n v="7.8"/>
        <n v="8.42"/>
        <n v="7.65"/>
        <n v="7.79"/>
        <n v="8.67"/>
        <n v="8.02"/>
        <n v="7.57"/>
        <n v="7.78"/>
        <n v="8.41"/>
        <n v="7.86"/>
        <n v="7.64"/>
        <n v="8.33"/>
        <n v="8.09"/>
        <n v="7.43"/>
        <n v="8.16"/>
        <n v="7.92"/>
        <n v="7.28"/>
        <n v="8.31"/>
        <n v="7.77"/>
      </sharedItems>
    </cacheField>
    <cacheField name="DBO">
      <sharedItems containsSemiMixedTypes="0" containsString="0" containsMixedTypes="0" containsNumber="1" count="23">
        <n v="1.3"/>
        <n v="0.9"/>
        <n v="1.63"/>
        <n v="1.33"/>
        <n v="2.25"/>
        <n v="1"/>
        <n v="2.34"/>
        <n v="3.03"/>
        <n v="1.4"/>
        <n v="0.7"/>
        <n v="0.3"/>
        <n v="1.72"/>
        <n v="1.5"/>
        <n v="0.1"/>
        <n v="0.71"/>
        <n v="1.56"/>
        <n v="1.67"/>
        <n v="0.57"/>
        <n v="1.6"/>
        <n v="0.6"/>
        <n v="1.79"/>
        <n v="3.3"/>
        <n v="2.3"/>
      </sharedItems>
    </cacheField>
    <cacheField name="COLIFEC">
      <sharedItems containsSemiMixedTypes="0" containsString="0" containsMixedTypes="0" containsNumber="1" containsInteger="1" count="22">
        <n v="3400"/>
        <n v="340"/>
        <n v="270"/>
        <n v="2400"/>
        <n v="240000"/>
        <n v="1700"/>
        <n v="22000"/>
        <n v="110"/>
        <n v="500"/>
        <n v="2200"/>
        <n v="1300"/>
        <n v="140"/>
        <n v="1100"/>
        <n v="220"/>
        <n v="1400"/>
        <n v="130"/>
        <n v="900"/>
        <n v="90"/>
        <n v="17000"/>
        <n v="35000"/>
        <n v="80"/>
        <n v="3000"/>
      </sharedItems>
    </cacheField>
    <cacheField name="ESTREPFEC">
      <sharedItems containsSemiMixedTypes="0" containsString="0" containsMixedTypes="0" containsNumber="1" containsInteger="1" count="19">
        <n v="2200"/>
        <n v="5000"/>
        <n v="220"/>
        <n v="80"/>
        <n v="9000"/>
        <n v="160000"/>
        <n v="300"/>
        <n v="700"/>
        <n v="60"/>
        <n v="70"/>
        <n v="230"/>
        <n v="330"/>
        <n v="500"/>
        <n v="110"/>
        <n v="14"/>
        <n v="3000"/>
        <n v="22000"/>
        <n v="800"/>
        <n v="20"/>
      </sharedItems>
    </cacheField>
  </cacheFields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T29" sheet="FQBgeral1"/>
  </cacheSource>
  <cacheFields count="20">
    <cacheField name="CODIGO">
      <sharedItems containsMixedTypes="0" count="7">
        <s v="AM010"/>
        <s v="AM020"/>
        <s v="AM030"/>
        <s v="AM040"/>
        <s v="AM050"/>
        <s v="AM060"/>
        <s v="AM070"/>
      </sharedItems>
    </cacheField>
    <cacheField name="DATA1">
      <sharedItems containsSemiMixedTypes="0" containsNonDate="0" containsDate="1" containsString="0" containsMixedTypes="0" count="8">
        <d v="1997-01-31T00:00:00.000"/>
        <d v="1997-03-24T00:00:00.000"/>
        <d v="1997-07-29T00:00:00.000"/>
        <d v="1997-09-08T00:00:00.000"/>
        <d v="1997-01-30T00:00:00.000"/>
        <d v="1997-03-25T00:00:00.000"/>
        <d v="1997-07-30T00:00:00.000"/>
        <d v="1997-09-09T00:00:00.000"/>
      </sharedItems>
    </cacheField>
    <cacheField name="DATA">
      <sharedItems containsMixedTypes="0" count="4">
        <s v="Jan/97"/>
        <s v="Mar/97"/>
        <s v="Jul/97"/>
        <s v="Set/97"/>
      </sharedItems>
    </cacheField>
    <cacheField name="PH">
      <sharedItems containsSemiMixedTypes="0" containsString="0" containsMixedTypes="0" containsNumber="1" count="24">
        <n v="7.31"/>
        <n v="7.18"/>
        <n v="7.53"/>
        <n v="7.79"/>
        <n v="7.26"/>
        <n v="7.48"/>
        <n v="7.65"/>
        <n v="8.32"/>
        <n v="7.59"/>
        <n v="7.54"/>
        <n v="7.66"/>
        <n v="8.3"/>
        <n v="7.71"/>
        <n v="7.3"/>
        <n v="8.36"/>
        <n v="7.09"/>
        <n v="7.52"/>
        <n v="8.07"/>
        <n v="7.81"/>
        <n v="7.8"/>
        <n v="7.69"/>
        <n v="8.05"/>
        <n v="8.22"/>
        <n v="8.67"/>
      </sharedItems>
    </cacheField>
    <cacheField name="CONDELE">
      <sharedItems containsSemiMixedTypes="0" containsString="0" containsMixedTypes="0" containsNumber="1" count="28">
        <n v="55.8"/>
        <n v="49.2"/>
        <n v="60.8"/>
        <n v="67.2"/>
        <n v="66.6"/>
        <n v="89.4"/>
        <n v="71.1"/>
        <n v="137.2"/>
        <n v="65"/>
        <n v="62"/>
        <n v="56.16"/>
        <n v="69.1"/>
        <n v="56.5"/>
        <n v="51.9"/>
        <n v="58.2"/>
        <n v="64.9"/>
        <n v="43.1"/>
        <n v="56.6"/>
        <n v="40.5"/>
        <n v="43.3"/>
        <n v="151"/>
        <n v="131.7"/>
        <n v="150.4"/>
        <n v="136.5"/>
        <n v="250"/>
        <n v="450"/>
        <n v="600"/>
        <n v="620"/>
      </sharedItems>
    </cacheField>
    <cacheField name="COR">
      <sharedItems containsSemiMixedTypes="0" containsString="0" containsMixedTypes="0" containsNumber="1" count="9">
        <n v="7.5"/>
        <n v="15"/>
        <n v="2.5"/>
        <n v="5"/>
        <n v="4"/>
        <n v="10"/>
        <n v="3.5"/>
        <n v="8.75"/>
        <n v="20"/>
      </sharedItems>
    </cacheField>
    <cacheField name="TURBI">
      <sharedItems containsSemiMixedTypes="0" containsString="0" containsMixedTypes="0" containsNumber="1" count="26">
        <n v="70"/>
        <n v="71"/>
        <n v="12.6"/>
        <n v="4.72"/>
        <n v="54"/>
        <n v="41"/>
        <n v="11.87"/>
        <n v="7.39"/>
        <n v="80"/>
        <n v="58"/>
        <n v="16.3"/>
        <n v="7.42"/>
        <n v="78"/>
        <n v="50"/>
        <n v="10.8"/>
        <n v="3.37"/>
        <n v="44"/>
        <n v="9.79"/>
        <n v="9.26"/>
        <n v="66"/>
        <n v="23.9"/>
        <n v="28.82"/>
        <n v="1340"/>
        <n v="43"/>
        <n v="20.97"/>
        <n v="13.13"/>
      </sharedItems>
    </cacheField>
    <cacheField name="STD">
      <sharedItems containsSemiMixedTypes="0" containsString="0" containsMixedTypes="0" containsNumber="1" count="26">
        <n v="51.4"/>
        <n v="64.3"/>
        <n v="47.6"/>
        <n v="66.4"/>
        <n v="54.3"/>
        <n v="70.3"/>
        <n v="57.9"/>
        <n v="117.3"/>
        <n v="47.8"/>
        <n v="48.2"/>
        <n v="53"/>
        <n v="56.2"/>
        <n v="38.3"/>
        <n v="63"/>
        <n v="49.3"/>
        <n v="54.7"/>
        <n v="53.6"/>
        <n v="52.9"/>
        <n v="133"/>
        <n v="107"/>
        <n v="118.7"/>
        <n v="120.5"/>
        <n v="186"/>
        <n v="286.1"/>
        <n v="357.6"/>
        <n v="393.3"/>
      </sharedItems>
    </cacheField>
    <cacheField name="SS">
      <sharedItems containsSemiMixedTypes="0" containsString="0" containsMixedTypes="0" containsNumber="1" count="22">
        <n v="77"/>
        <n v="82"/>
        <n v="5.5"/>
        <n v="5"/>
        <n v="68"/>
        <n v="54"/>
        <n v="16.5"/>
        <n v="7.5"/>
        <n v="118"/>
        <n v="105"/>
        <n v="12"/>
        <n v="10.5"/>
        <n v="113"/>
        <n v="6.5"/>
        <n v="14.5"/>
        <n v="96"/>
        <n v="9.5"/>
        <n v="52"/>
        <n v="76"/>
        <n v="27.5"/>
        <n v="1724"/>
        <n v="74"/>
      </sharedItems>
    </cacheField>
    <cacheField name="FETOT">
      <sharedItems containsSemiMixedTypes="0" containsString="0" containsMixedTypes="0" containsNumber="1" count="13">
        <n v="8.15"/>
        <n v="0"/>
        <n v="0.86"/>
        <n v="5.41"/>
        <n v="0.97"/>
        <n v="10.59"/>
        <n v="1.46"/>
        <n v="8.3"/>
        <n v="0.72"/>
        <n v="5.72"/>
        <n v="3.74"/>
        <n v="1.96"/>
        <n v="119.56"/>
      </sharedItems>
    </cacheField>
    <cacheField name="FESOLU">
      <sharedItems containsSemiMixedTypes="0" containsString="0" containsMixedTypes="0" containsNumber="1" count="19">
        <n v="0.44"/>
        <n v="0.59"/>
        <n v="0.1"/>
        <n v="0.05"/>
        <n v="0.43"/>
        <n v="0.37"/>
        <n v="0.75"/>
        <n v="0.85"/>
        <n v="0.12"/>
        <n v="1.22"/>
        <n v="0.81"/>
        <n v="0.09"/>
        <n v="1.14"/>
        <n v="0.68"/>
        <n v="0.19"/>
        <n v="0.87"/>
        <n v="0.13"/>
        <n v="0.62"/>
        <n v="0.2"/>
      </sharedItems>
    </cacheField>
    <cacheField name="NITRAMO">
      <sharedItems containsSemiMixedTypes="0" containsString="0" containsMixedTypes="0" containsNumber="1" count="12">
        <n v="0.15"/>
        <n v="0.05"/>
        <n v="0.06"/>
        <n v="0.13"/>
        <n v="0.14"/>
        <n v="0.27"/>
        <n v="0.07"/>
        <n v="0.1"/>
        <n v="0.09"/>
        <n v="0.08"/>
        <n v="0.11"/>
        <n v="0.2"/>
      </sharedItems>
    </cacheField>
    <cacheField name="NINITRI">
      <sharedItems containsSemiMixedTypes="0" containsString="0" containsMixedTypes="0" containsNumber="1" count="11">
        <n v="0.29"/>
        <n v="0.25"/>
        <n v="0.01"/>
        <n v="0.31"/>
        <n v="0.19"/>
        <n v="0.34"/>
        <n v="1.67"/>
        <n v="0.3"/>
        <n v="0.06"/>
        <n v="0.14"/>
        <n v="0.05"/>
      </sharedItems>
    </cacheField>
    <cacheField name="FOSFTOT">
      <sharedItems containsSemiMixedTypes="0" containsString="0" containsMixedTypes="0" containsNumber="1" count="20">
        <n v="0.079"/>
        <n v="0.075"/>
        <n v="0.1"/>
        <n v="0.03"/>
        <n v="0.072"/>
        <n v="0.001"/>
        <n v="1.1"/>
        <n v="0.07"/>
        <n v="0.076"/>
        <n v="0.046"/>
        <n v="0.01"/>
        <n v="0.092"/>
        <n v="0.064"/>
        <n v="0.038"/>
        <n v="0.051"/>
        <n v="0.02"/>
        <n v="0.04"/>
        <n v="0.123"/>
        <n v="0.036"/>
        <n v="0.026"/>
      </sharedItems>
    </cacheField>
    <cacheField name="IQA">
      <sharedItems containsSemiMixedTypes="0" containsString="0" containsMixedTypes="0" containsNumber="1" count="26">
        <n v="59.7"/>
        <n v="59.3"/>
        <n v="73.1"/>
        <n v="76.1"/>
        <n v="61.5"/>
        <n v="50.2"/>
        <n v="57.4"/>
        <n v="49.4"/>
        <n v="61.2"/>
        <n v="54.9"/>
        <n v="78.3"/>
        <n v="71.5"/>
        <n v="61.4"/>
        <n v="76"/>
        <n v="68.5"/>
        <n v="69"/>
        <n v="67"/>
        <n v="76.9"/>
        <n v="78.7"/>
        <n v="66"/>
        <n v="63.4"/>
        <n v="74.4"/>
        <n v="57"/>
        <n v="38.4"/>
        <n v="67.4"/>
        <n v="59"/>
      </sharedItems>
    </cacheField>
    <cacheField name="OXIDIS">
      <sharedItems containsSemiMixedTypes="0" containsString="0" containsMixedTypes="0" containsNumber="1" count="22">
        <n v="7.7"/>
        <n v="7"/>
        <n v="8.43"/>
        <n v="7.12"/>
        <n v="7.65"/>
        <n v="6.9"/>
        <n v="8"/>
        <n v="6.5"/>
        <n v="6.68"/>
        <n v="7.3"/>
        <n v="6.3"/>
        <n v="7.11"/>
        <n v="7.6"/>
        <n v="7.1"/>
        <n v="8.32"/>
        <n v="7.64"/>
        <n v="7.9"/>
        <n v="7.61"/>
        <n v="7.4"/>
        <n v="6.8"/>
        <n v="7.51"/>
        <n v="9.3"/>
      </sharedItems>
    </cacheField>
    <cacheField name="ODSAT">
      <sharedItems containsSemiMixedTypes="0" containsString="0" containsMixedTypes="0" containsNumber="1" count="24">
        <n v="7.81"/>
        <n v="7.88"/>
        <n v="8.68"/>
        <n v="8.11"/>
        <n v="7.66"/>
        <n v="7.8"/>
        <n v="8.42"/>
        <n v="7.65"/>
        <n v="7.79"/>
        <n v="8.67"/>
        <n v="8.02"/>
        <n v="7.57"/>
        <n v="7.78"/>
        <n v="8.41"/>
        <n v="7.86"/>
        <n v="7.64"/>
        <n v="8.33"/>
        <n v="8.09"/>
        <n v="7.43"/>
        <n v="8.16"/>
        <n v="7.92"/>
        <n v="7.28"/>
        <n v="8.31"/>
        <n v="7.77"/>
      </sharedItems>
    </cacheField>
    <cacheField name="DBO">
      <sharedItems containsSemiMixedTypes="0" containsString="0" containsMixedTypes="0" containsNumber="1" count="23">
        <n v="1.3"/>
        <n v="0.9"/>
        <n v="1.63"/>
        <n v="1.33"/>
        <n v="2.25"/>
        <n v="1"/>
        <n v="2.34"/>
        <n v="3.03"/>
        <n v="1.4"/>
        <n v="0.7"/>
        <n v="0.3"/>
        <n v="1.72"/>
        <n v="1.5"/>
        <n v="0.1"/>
        <n v="0.71"/>
        <n v="1.56"/>
        <n v="1.67"/>
        <n v="0.57"/>
        <n v="1.6"/>
        <n v="0.6"/>
        <n v="1.79"/>
        <n v="3.3"/>
        <n v="2.3"/>
      </sharedItems>
    </cacheField>
    <cacheField name="COLIFEC">
      <sharedItems containsSemiMixedTypes="0" containsString="0" containsMixedTypes="0" containsNumber="1" containsInteger="1" count="22">
        <n v="3400"/>
        <n v="340"/>
        <n v="270"/>
        <n v="2400"/>
        <n v="240000"/>
        <n v="1700"/>
        <n v="22000"/>
        <n v="110"/>
        <n v="500"/>
        <n v="2200"/>
        <n v="1300"/>
        <n v="140"/>
        <n v="1100"/>
        <n v="220"/>
        <n v="1400"/>
        <n v="130"/>
        <n v="900"/>
        <n v="90"/>
        <n v="17000"/>
        <n v="35000"/>
        <n v="80"/>
        <n v="3000"/>
      </sharedItems>
    </cacheField>
    <cacheField name="ESTREPFEC">
      <sharedItems containsSemiMixedTypes="0" containsString="0" containsMixedTypes="0" containsNumber="1" containsInteger="1" count="19">
        <n v="2200"/>
        <n v="5000"/>
        <n v="220"/>
        <n v="80"/>
        <n v="9000"/>
        <n v="160000"/>
        <n v="300"/>
        <n v="700"/>
        <n v="60"/>
        <n v="70"/>
        <n v="230"/>
        <n v="330"/>
        <n v="500"/>
        <n v="110"/>
        <n v="14"/>
        <n v="3000"/>
        <n v="22000"/>
        <n v="800"/>
        <n v="20"/>
      </sharedItems>
    </cacheField>
  </cacheFields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T29" sheet="FQBgeral1"/>
  </cacheSource>
  <cacheFields count="20">
    <cacheField name="CODIGO">
      <sharedItems containsMixedTypes="0" count="7">
        <s v="AM010"/>
        <s v="AM020"/>
        <s v="AM030"/>
        <s v="AM040"/>
        <s v="AM050"/>
        <s v="AM060"/>
        <s v="AM070"/>
      </sharedItems>
    </cacheField>
    <cacheField name="DATA1">
      <sharedItems containsSemiMixedTypes="0" containsNonDate="0" containsDate="1" containsString="0" containsMixedTypes="0" count="8">
        <d v="1997-01-31T00:00:00.000"/>
        <d v="1997-03-24T00:00:00.000"/>
        <d v="1997-07-29T00:00:00.000"/>
        <d v="1997-09-08T00:00:00.000"/>
        <d v="1997-01-30T00:00:00.000"/>
        <d v="1997-03-25T00:00:00.000"/>
        <d v="1997-07-30T00:00:00.000"/>
        <d v="1997-09-09T00:00:00.000"/>
      </sharedItems>
    </cacheField>
    <cacheField name="DATA">
      <sharedItems containsMixedTypes="0" count="4">
        <s v="Jan/97"/>
        <s v="Mar/97"/>
        <s v="Jul/97"/>
        <s v="Set/97"/>
      </sharedItems>
    </cacheField>
    <cacheField name="PH">
      <sharedItems containsSemiMixedTypes="0" containsString="0" containsMixedTypes="0" containsNumber="1" count="24">
        <n v="7.31"/>
        <n v="7.18"/>
        <n v="7.53"/>
        <n v="7.79"/>
        <n v="7.26"/>
        <n v="7.48"/>
        <n v="7.65"/>
        <n v="8.32"/>
        <n v="7.59"/>
        <n v="7.54"/>
        <n v="7.66"/>
        <n v="8.3"/>
        <n v="7.71"/>
        <n v="7.3"/>
        <n v="8.36"/>
        <n v="7.09"/>
        <n v="7.52"/>
        <n v="8.07"/>
        <n v="7.81"/>
        <n v="7.8"/>
        <n v="7.69"/>
        <n v="8.05"/>
        <n v="8.22"/>
        <n v="8.67"/>
      </sharedItems>
    </cacheField>
    <cacheField name="CONDELE">
      <sharedItems containsSemiMixedTypes="0" containsString="0" containsMixedTypes="0" containsNumber="1" count="28">
        <n v="55.8"/>
        <n v="49.2"/>
        <n v="60.8"/>
        <n v="67.2"/>
        <n v="66.6"/>
        <n v="89.4"/>
        <n v="71.1"/>
        <n v="137.2"/>
        <n v="65"/>
        <n v="62"/>
        <n v="56.16"/>
        <n v="69.1"/>
        <n v="56.5"/>
        <n v="51.9"/>
        <n v="58.2"/>
        <n v="64.9"/>
        <n v="43.1"/>
        <n v="56.6"/>
        <n v="40.5"/>
        <n v="43.3"/>
        <n v="151"/>
        <n v="131.7"/>
        <n v="150.4"/>
        <n v="136.5"/>
        <n v="250"/>
        <n v="450"/>
        <n v="600"/>
        <n v="620"/>
      </sharedItems>
    </cacheField>
    <cacheField name="COR">
      <sharedItems containsSemiMixedTypes="0" containsString="0" containsMixedTypes="0" containsNumber="1" count="9">
        <n v="7.5"/>
        <n v="15"/>
        <n v="2.5"/>
        <n v="5"/>
        <n v="4"/>
        <n v="10"/>
        <n v="3.5"/>
        <n v="8.75"/>
        <n v="20"/>
      </sharedItems>
    </cacheField>
    <cacheField name="TURBI">
      <sharedItems containsSemiMixedTypes="0" containsString="0" containsMixedTypes="0" containsNumber="1" count="26">
        <n v="70"/>
        <n v="71"/>
        <n v="12.6"/>
        <n v="4.72"/>
        <n v="54"/>
        <n v="41"/>
        <n v="11.87"/>
        <n v="7.39"/>
        <n v="80"/>
        <n v="58"/>
        <n v="16.3"/>
        <n v="7.42"/>
        <n v="78"/>
        <n v="50"/>
        <n v="10.8"/>
        <n v="3.37"/>
        <n v="44"/>
        <n v="9.79"/>
        <n v="9.26"/>
        <n v="66"/>
        <n v="23.9"/>
        <n v="28.82"/>
        <n v="1340"/>
        <n v="43"/>
        <n v="20.97"/>
        <n v="13.13"/>
      </sharedItems>
    </cacheField>
    <cacheField name="STD">
      <sharedItems containsSemiMixedTypes="0" containsString="0" containsMixedTypes="0" containsNumber="1" count="26">
        <n v="51.4"/>
        <n v="64.3"/>
        <n v="47.6"/>
        <n v="66.4"/>
        <n v="54.3"/>
        <n v="70.3"/>
        <n v="57.9"/>
        <n v="117.3"/>
        <n v="47.8"/>
        <n v="48.2"/>
        <n v="53"/>
        <n v="56.2"/>
        <n v="38.3"/>
        <n v="63"/>
        <n v="49.3"/>
        <n v="54.7"/>
        <n v="53.6"/>
        <n v="52.9"/>
        <n v="133"/>
        <n v="107"/>
        <n v="118.7"/>
        <n v="120.5"/>
        <n v="186"/>
        <n v="286.1"/>
        <n v="357.6"/>
        <n v="393.3"/>
      </sharedItems>
    </cacheField>
    <cacheField name="SS">
      <sharedItems containsSemiMixedTypes="0" containsString="0" containsMixedTypes="0" containsNumber="1" count="22">
        <n v="77"/>
        <n v="82"/>
        <n v="5.5"/>
        <n v="5"/>
        <n v="68"/>
        <n v="54"/>
        <n v="16.5"/>
        <n v="7.5"/>
        <n v="118"/>
        <n v="105"/>
        <n v="12"/>
        <n v="10.5"/>
        <n v="113"/>
        <n v="6.5"/>
        <n v="14.5"/>
        <n v="96"/>
        <n v="9.5"/>
        <n v="52"/>
        <n v="76"/>
        <n v="27.5"/>
        <n v="1724"/>
        <n v="74"/>
      </sharedItems>
    </cacheField>
    <cacheField name="FETOT">
      <sharedItems containsSemiMixedTypes="0" containsString="0" containsMixedTypes="0" containsNumber="1" count="13">
        <n v="8.15"/>
        <n v="0"/>
        <n v="0.86"/>
        <n v="5.41"/>
        <n v="0.97"/>
        <n v="10.59"/>
        <n v="1.46"/>
        <n v="8.3"/>
        <n v="0.72"/>
        <n v="5.72"/>
        <n v="3.74"/>
        <n v="1.96"/>
        <n v="119.56"/>
      </sharedItems>
    </cacheField>
    <cacheField name="FESOLU">
      <sharedItems containsSemiMixedTypes="0" containsString="0" containsMixedTypes="0" containsNumber="1" count="19">
        <n v="0.44"/>
        <n v="0.59"/>
        <n v="0.1"/>
        <n v="0.05"/>
        <n v="0.43"/>
        <n v="0.37"/>
        <n v="0.75"/>
        <n v="0.85"/>
        <n v="0.12"/>
        <n v="1.22"/>
        <n v="0.81"/>
        <n v="0.09"/>
        <n v="1.14"/>
        <n v="0.68"/>
        <n v="0.19"/>
        <n v="0.87"/>
        <n v="0.13"/>
        <n v="0.62"/>
        <n v="0.2"/>
      </sharedItems>
    </cacheField>
    <cacheField name="NITRAMO">
      <sharedItems containsSemiMixedTypes="0" containsString="0" containsMixedTypes="0" containsNumber="1" count="12">
        <n v="0.15"/>
        <n v="0.05"/>
        <n v="0.06"/>
        <n v="0.13"/>
        <n v="0.14"/>
        <n v="0.27"/>
        <n v="0.07"/>
        <n v="0.1"/>
        <n v="0.09"/>
        <n v="0.08"/>
        <n v="0.11"/>
        <n v="0.2"/>
      </sharedItems>
    </cacheField>
    <cacheField name="NINITRI">
      <sharedItems containsSemiMixedTypes="0" containsString="0" containsMixedTypes="0" containsNumber="1" count="11">
        <n v="0.29"/>
        <n v="0.25"/>
        <n v="0.01"/>
        <n v="0.31"/>
        <n v="0.19"/>
        <n v="0.34"/>
        <n v="1.67"/>
        <n v="0.3"/>
        <n v="0.06"/>
        <n v="0.14"/>
        <n v="0.05"/>
      </sharedItems>
    </cacheField>
    <cacheField name="FOSFTOT">
      <sharedItems containsSemiMixedTypes="0" containsString="0" containsMixedTypes="0" containsNumber="1" count="20">
        <n v="0.079"/>
        <n v="0.075"/>
        <n v="0.1"/>
        <n v="0.03"/>
        <n v="0.072"/>
        <n v="0.001"/>
        <n v="1.1"/>
        <n v="0.07"/>
        <n v="0.076"/>
        <n v="0.046"/>
        <n v="0.01"/>
        <n v="0.092"/>
        <n v="0.064"/>
        <n v="0.038"/>
        <n v="0.051"/>
        <n v="0.02"/>
        <n v="0.04"/>
        <n v="0.123"/>
        <n v="0.036"/>
        <n v="0.026"/>
      </sharedItems>
    </cacheField>
    <cacheField name="IQA">
      <sharedItems containsSemiMixedTypes="0" containsString="0" containsMixedTypes="0" containsNumber="1" count="26">
        <n v="59.7"/>
        <n v="59.3"/>
        <n v="73.1"/>
        <n v="76.1"/>
        <n v="61.5"/>
        <n v="50.2"/>
        <n v="57.4"/>
        <n v="49.4"/>
        <n v="61.2"/>
        <n v="54.9"/>
        <n v="78.3"/>
        <n v="71.5"/>
        <n v="61.4"/>
        <n v="76"/>
        <n v="68.5"/>
        <n v="69"/>
        <n v="67"/>
        <n v="76.9"/>
        <n v="78.7"/>
        <n v="66"/>
        <n v="63.4"/>
        <n v="74.4"/>
        <n v="57"/>
        <n v="38.4"/>
        <n v="67.4"/>
        <n v="59"/>
      </sharedItems>
    </cacheField>
    <cacheField name="OXIDIS">
      <sharedItems containsSemiMixedTypes="0" containsString="0" containsMixedTypes="0" containsNumber="1" count="22">
        <n v="7.7"/>
        <n v="7"/>
        <n v="8.43"/>
        <n v="7.12"/>
        <n v="7.65"/>
        <n v="6.9"/>
        <n v="8"/>
        <n v="6.5"/>
        <n v="6.68"/>
        <n v="7.3"/>
        <n v="6.3"/>
        <n v="7.11"/>
        <n v="7.6"/>
        <n v="7.1"/>
        <n v="8.32"/>
        <n v="7.64"/>
        <n v="7.9"/>
        <n v="7.61"/>
        <n v="7.4"/>
        <n v="6.8"/>
        <n v="7.51"/>
        <n v="9.3"/>
      </sharedItems>
    </cacheField>
    <cacheField name="ODSAT">
      <sharedItems containsSemiMixedTypes="0" containsString="0" containsMixedTypes="0" containsNumber="1" count="24">
        <n v="7.81"/>
        <n v="7.88"/>
        <n v="8.68"/>
        <n v="8.11"/>
        <n v="7.66"/>
        <n v="7.8"/>
        <n v="8.42"/>
        <n v="7.65"/>
        <n v="7.79"/>
        <n v="8.67"/>
        <n v="8.02"/>
        <n v="7.57"/>
        <n v="7.78"/>
        <n v="8.41"/>
        <n v="7.86"/>
        <n v="7.64"/>
        <n v="8.33"/>
        <n v="8.09"/>
        <n v="7.43"/>
        <n v="8.16"/>
        <n v="7.92"/>
        <n v="7.28"/>
        <n v="8.31"/>
        <n v="7.77"/>
      </sharedItems>
    </cacheField>
    <cacheField name="DBO">
      <sharedItems containsSemiMixedTypes="0" containsString="0" containsMixedTypes="0" containsNumber="1" count="23">
        <n v="1.3"/>
        <n v="0.9"/>
        <n v="1.63"/>
        <n v="1.33"/>
        <n v="2.25"/>
        <n v="1"/>
        <n v="2.34"/>
        <n v="3.03"/>
        <n v="1.4"/>
        <n v="0.7"/>
        <n v="0.3"/>
        <n v="1.72"/>
        <n v="1.5"/>
        <n v="0.1"/>
        <n v="0.71"/>
        <n v="1.56"/>
        <n v="1.67"/>
        <n v="0.57"/>
        <n v="1.6"/>
        <n v="0.6"/>
        <n v="1.79"/>
        <n v="3.3"/>
        <n v="2.3"/>
      </sharedItems>
    </cacheField>
    <cacheField name="COLIFEC">
      <sharedItems containsSemiMixedTypes="0" containsString="0" containsMixedTypes="0" containsNumber="1" containsInteger="1" count="22">
        <n v="3400"/>
        <n v="340"/>
        <n v="270"/>
        <n v="2400"/>
        <n v="240000"/>
        <n v="1700"/>
        <n v="22000"/>
        <n v="110"/>
        <n v="500"/>
        <n v="2200"/>
        <n v="1300"/>
        <n v="140"/>
        <n v="1100"/>
        <n v="220"/>
        <n v="1400"/>
        <n v="130"/>
        <n v="900"/>
        <n v="90"/>
        <n v="17000"/>
        <n v="35000"/>
        <n v="80"/>
        <n v="3000"/>
      </sharedItems>
    </cacheField>
    <cacheField name="ESTREPFEC">
      <sharedItems containsSemiMixedTypes="0" containsString="0" containsMixedTypes="0" containsNumber="1" containsInteger="1" count="19">
        <n v="2200"/>
        <n v="5000"/>
        <n v="220"/>
        <n v="80"/>
        <n v="9000"/>
        <n v="160000"/>
        <n v="300"/>
        <n v="700"/>
        <n v="60"/>
        <n v="70"/>
        <n v="230"/>
        <n v="330"/>
        <n v="500"/>
        <n v="110"/>
        <n v="14"/>
        <n v="3000"/>
        <n v="22000"/>
        <n v="800"/>
        <n v="20"/>
      </sharedItems>
    </cacheField>
  </cacheFields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T29" sheet="FQBgeral1"/>
  </cacheSource>
  <cacheFields count="20">
    <cacheField name="CODIGO">
      <sharedItems containsMixedTypes="0" count="7">
        <s v="AM010"/>
        <s v="AM020"/>
        <s v="AM030"/>
        <s v="AM040"/>
        <s v="AM050"/>
        <s v="AM060"/>
        <s v="AM070"/>
      </sharedItems>
    </cacheField>
    <cacheField name="DATA1">
      <sharedItems containsSemiMixedTypes="0" containsNonDate="0" containsDate="1" containsString="0" containsMixedTypes="0" count="8">
        <d v="1997-01-31T00:00:00.000"/>
        <d v="1997-03-24T00:00:00.000"/>
        <d v="1997-07-29T00:00:00.000"/>
        <d v="1997-09-08T00:00:00.000"/>
        <d v="1997-01-30T00:00:00.000"/>
        <d v="1997-03-25T00:00:00.000"/>
        <d v="1997-07-30T00:00:00.000"/>
        <d v="1997-09-09T00:00:00.000"/>
      </sharedItems>
    </cacheField>
    <cacheField name="DATA">
      <sharedItems containsMixedTypes="0" count="4">
        <s v="Jan/97"/>
        <s v="Mar/97"/>
        <s v="Jul/97"/>
        <s v="Set/97"/>
      </sharedItems>
    </cacheField>
    <cacheField name="PH">
      <sharedItems containsSemiMixedTypes="0" containsString="0" containsMixedTypes="0" containsNumber="1" count="24">
        <n v="7.31"/>
        <n v="7.18"/>
        <n v="7.53"/>
        <n v="7.79"/>
        <n v="7.26"/>
        <n v="7.48"/>
        <n v="7.65"/>
        <n v="8.32"/>
        <n v="7.59"/>
        <n v="7.54"/>
        <n v="7.66"/>
        <n v="8.3"/>
        <n v="7.71"/>
        <n v="7.3"/>
        <n v="8.36"/>
        <n v="7.09"/>
        <n v="7.52"/>
        <n v="8.07"/>
        <n v="7.81"/>
        <n v="7.8"/>
        <n v="7.69"/>
        <n v="8.05"/>
        <n v="8.22"/>
        <n v="8.67"/>
      </sharedItems>
    </cacheField>
    <cacheField name="CONDELE">
      <sharedItems containsSemiMixedTypes="0" containsString="0" containsMixedTypes="0" containsNumber="1" count="28">
        <n v="55.8"/>
        <n v="49.2"/>
        <n v="60.8"/>
        <n v="67.2"/>
        <n v="66.6"/>
        <n v="89.4"/>
        <n v="71.1"/>
        <n v="137.2"/>
        <n v="65"/>
        <n v="62"/>
        <n v="56.16"/>
        <n v="69.1"/>
        <n v="56.5"/>
        <n v="51.9"/>
        <n v="58.2"/>
        <n v="64.9"/>
        <n v="43.1"/>
        <n v="56.6"/>
        <n v="40.5"/>
        <n v="43.3"/>
        <n v="151"/>
        <n v="131.7"/>
        <n v="150.4"/>
        <n v="136.5"/>
        <n v="250"/>
        <n v="450"/>
        <n v="600"/>
        <n v="620"/>
      </sharedItems>
    </cacheField>
    <cacheField name="COR">
      <sharedItems containsSemiMixedTypes="0" containsString="0" containsMixedTypes="0" containsNumber="1" count="9">
        <n v="7.5"/>
        <n v="15"/>
        <n v="2.5"/>
        <n v="5"/>
        <n v="4"/>
        <n v="10"/>
        <n v="3.5"/>
        <n v="8.75"/>
        <n v="20"/>
      </sharedItems>
    </cacheField>
    <cacheField name="TURBI">
      <sharedItems containsSemiMixedTypes="0" containsString="0" containsMixedTypes="0" containsNumber="1" count="26">
        <n v="70"/>
        <n v="71"/>
        <n v="12.6"/>
        <n v="4.72"/>
        <n v="54"/>
        <n v="41"/>
        <n v="11.87"/>
        <n v="7.39"/>
        <n v="80"/>
        <n v="58"/>
        <n v="16.3"/>
        <n v="7.42"/>
        <n v="78"/>
        <n v="50"/>
        <n v="10.8"/>
        <n v="3.37"/>
        <n v="44"/>
        <n v="9.79"/>
        <n v="9.26"/>
        <n v="66"/>
        <n v="23.9"/>
        <n v="28.82"/>
        <n v="1340"/>
        <n v="43"/>
        <n v="20.97"/>
        <n v="13.13"/>
      </sharedItems>
    </cacheField>
    <cacheField name="STD">
      <sharedItems containsSemiMixedTypes="0" containsString="0" containsMixedTypes="0" containsNumber="1" count="26">
        <n v="51.4"/>
        <n v="64.3"/>
        <n v="47.6"/>
        <n v="66.4"/>
        <n v="54.3"/>
        <n v="70.3"/>
        <n v="57.9"/>
        <n v="117.3"/>
        <n v="47.8"/>
        <n v="48.2"/>
        <n v="53"/>
        <n v="56.2"/>
        <n v="38.3"/>
        <n v="63"/>
        <n v="49.3"/>
        <n v="54.7"/>
        <n v="53.6"/>
        <n v="52.9"/>
        <n v="133"/>
        <n v="107"/>
        <n v="118.7"/>
        <n v="120.5"/>
        <n v="186"/>
        <n v="286.1"/>
        <n v="357.6"/>
        <n v="393.3"/>
      </sharedItems>
    </cacheField>
    <cacheField name="SS">
      <sharedItems containsSemiMixedTypes="0" containsString="0" containsMixedTypes="0" containsNumber="1" count="22">
        <n v="77"/>
        <n v="82"/>
        <n v="5.5"/>
        <n v="5"/>
        <n v="68"/>
        <n v="54"/>
        <n v="16.5"/>
        <n v="7.5"/>
        <n v="118"/>
        <n v="105"/>
        <n v="12"/>
        <n v="10.5"/>
        <n v="113"/>
        <n v="6.5"/>
        <n v="14.5"/>
        <n v="96"/>
        <n v="9.5"/>
        <n v="52"/>
        <n v="76"/>
        <n v="27.5"/>
        <n v="1724"/>
        <n v="74"/>
      </sharedItems>
    </cacheField>
    <cacheField name="FETOT">
      <sharedItems containsSemiMixedTypes="0" containsString="0" containsMixedTypes="0" containsNumber="1" count="13">
        <n v="8.15"/>
        <n v="0"/>
        <n v="0.86"/>
        <n v="5.41"/>
        <n v="0.97"/>
        <n v="10.59"/>
        <n v="1.46"/>
        <n v="8.3"/>
        <n v="0.72"/>
        <n v="5.72"/>
        <n v="3.74"/>
        <n v="1.96"/>
        <n v="119.56"/>
      </sharedItems>
    </cacheField>
    <cacheField name="FESOLU">
      <sharedItems containsSemiMixedTypes="0" containsString="0" containsMixedTypes="0" containsNumber="1" count="19">
        <n v="0.44"/>
        <n v="0.59"/>
        <n v="0.1"/>
        <n v="0.05"/>
        <n v="0.43"/>
        <n v="0.37"/>
        <n v="0.75"/>
        <n v="0.85"/>
        <n v="0.12"/>
        <n v="1.22"/>
        <n v="0.81"/>
        <n v="0.09"/>
        <n v="1.14"/>
        <n v="0.68"/>
        <n v="0.19"/>
        <n v="0.87"/>
        <n v="0.13"/>
        <n v="0.62"/>
        <n v="0.2"/>
      </sharedItems>
    </cacheField>
    <cacheField name="NITRAMO">
      <sharedItems containsSemiMixedTypes="0" containsString="0" containsMixedTypes="0" containsNumber="1" count="12">
        <n v="0.15"/>
        <n v="0.05"/>
        <n v="0.06"/>
        <n v="0.13"/>
        <n v="0.14"/>
        <n v="0.27"/>
        <n v="0.07"/>
        <n v="0.1"/>
        <n v="0.09"/>
        <n v="0.08"/>
        <n v="0.11"/>
        <n v="0.2"/>
      </sharedItems>
    </cacheField>
    <cacheField name="NINITRI">
      <sharedItems containsSemiMixedTypes="0" containsString="0" containsMixedTypes="0" containsNumber="1" count="11">
        <n v="0.29"/>
        <n v="0.25"/>
        <n v="0.01"/>
        <n v="0.31"/>
        <n v="0.19"/>
        <n v="0.34"/>
        <n v="1.67"/>
        <n v="0.3"/>
        <n v="0.06"/>
        <n v="0.14"/>
        <n v="0.05"/>
      </sharedItems>
    </cacheField>
    <cacheField name="FOSFTOT">
      <sharedItems containsSemiMixedTypes="0" containsString="0" containsMixedTypes="0" containsNumber="1" count="20">
        <n v="0.079"/>
        <n v="0.075"/>
        <n v="0.1"/>
        <n v="0.03"/>
        <n v="0.072"/>
        <n v="0.001"/>
        <n v="1.1"/>
        <n v="0.07"/>
        <n v="0.076"/>
        <n v="0.046"/>
        <n v="0.01"/>
        <n v="0.092"/>
        <n v="0.064"/>
        <n v="0.038"/>
        <n v="0.051"/>
        <n v="0.02"/>
        <n v="0.04"/>
        <n v="0.123"/>
        <n v="0.036"/>
        <n v="0.026"/>
      </sharedItems>
    </cacheField>
    <cacheField name="IQA">
      <sharedItems containsSemiMixedTypes="0" containsString="0" containsMixedTypes="0" containsNumber="1" count="26">
        <n v="59.7"/>
        <n v="59.3"/>
        <n v="73.1"/>
        <n v="76.1"/>
        <n v="61.5"/>
        <n v="50.2"/>
        <n v="57.4"/>
        <n v="49.4"/>
        <n v="61.2"/>
        <n v="54.9"/>
        <n v="78.3"/>
        <n v="71.5"/>
        <n v="61.4"/>
        <n v="76"/>
        <n v="68.5"/>
        <n v="69"/>
        <n v="67"/>
        <n v="76.9"/>
        <n v="78.7"/>
        <n v="66"/>
        <n v="63.4"/>
        <n v="74.4"/>
        <n v="57"/>
        <n v="38.4"/>
        <n v="67.4"/>
        <n v="59"/>
      </sharedItems>
    </cacheField>
    <cacheField name="OXIDIS">
      <sharedItems containsSemiMixedTypes="0" containsString="0" containsMixedTypes="0" containsNumber="1" count="22">
        <n v="7.7"/>
        <n v="7"/>
        <n v="8.43"/>
        <n v="7.12"/>
        <n v="7.65"/>
        <n v="6.9"/>
        <n v="8"/>
        <n v="6.5"/>
        <n v="6.68"/>
        <n v="7.3"/>
        <n v="6.3"/>
        <n v="7.11"/>
        <n v="7.6"/>
        <n v="7.1"/>
        <n v="8.32"/>
        <n v="7.64"/>
        <n v="7.9"/>
        <n v="7.61"/>
        <n v="7.4"/>
        <n v="6.8"/>
        <n v="7.51"/>
        <n v="9.3"/>
      </sharedItems>
    </cacheField>
    <cacheField name="ODSAT">
      <sharedItems containsSemiMixedTypes="0" containsString="0" containsMixedTypes="0" containsNumber="1" count="24">
        <n v="7.81"/>
        <n v="7.88"/>
        <n v="8.68"/>
        <n v="8.11"/>
        <n v="7.66"/>
        <n v="7.8"/>
        <n v="8.42"/>
        <n v="7.65"/>
        <n v="7.79"/>
        <n v="8.67"/>
        <n v="8.02"/>
        <n v="7.57"/>
        <n v="7.78"/>
        <n v="8.41"/>
        <n v="7.86"/>
        <n v="7.64"/>
        <n v="8.33"/>
        <n v="8.09"/>
        <n v="7.43"/>
        <n v="8.16"/>
        <n v="7.92"/>
        <n v="7.28"/>
        <n v="8.31"/>
        <n v="7.77"/>
      </sharedItems>
    </cacheField>
    <cacheField name="DBO">
      <sharedItems containsSemiMixedTypes="0" containsString="0" containsMixedTypes="0" containsNumber="1" count="23">
        <n v="1.3"/>
        <n v="0.9"/>
        <n v="1.63"/>
        <n v="1.33"/>
        <n v="2.25"/>
        <n v="1"/>
        <n v="2.34"/>
        <n v="3.03"/>
        <n v="1.4"/>
        <n v="0.7"/>
        <n v="0.3"/>
        <n v="1.72"/>
        <n v="1.5"/>
        <n v="0.1"/>
        <n v="0.71"/>
        <n v="1.56"/>
        <n v="1.67"/>
        <n v="0.57"/>
        <n v="1.6"/>
        <n v="0.6"/>
        <n v="1.79"/>
        <n v="3.3"/>
        <n v="2.3"/>
      </sharedItems>
    </cacheField>
    <cacheField name="COLIFEC">
      <sharedItems containsSemiMixedTypes="0" containsString="0" containsMixedTypes="0" containsNumber="1" containsInteger="1" count="22">
        <n v="3400"/>
        <n v="340"/>
        <n v="270"/>
        <n v="2400"/>
        <n v="240000"/>
        <n v="1700"/>
        <n v="22000"/>
        <n v="110"/>
        <n v="500"/>
        <n v="2200"/>
        <n v="1300"/>
        <n v="140"/>
        <n v="1100"/>
        <n v="220"/>
        <n v="1400"/>
        <n v="130"/>
        <n v="900"/>
        <n v="90"/>
        <n v="17000"/>
        <n v="35000"/>
        <n v="80"/>
        <n v="3000"/>
      </sharedItems>
    </cacheField>
    <cacheField name="ESTREPFEC">
      <sharedItems containsSemiMixedTypes="0" containsString="0" containsMixedTypes="0" containsNumber="1" containsInteger="1" count="19">
        <n v="2200"/>
        <n v="5000"/>
        <n v="220"/>
        <n v="80"/>
        <n v="9000"/>
        <n v="160000"/>
        <n v="300"/>
        <n v="700"/>
        <n v="60"/>
        <n v="70"/>
        <n v="230"/>
        <n v="330"/>
        <n v="500"/>
        <n v="110"/>
        <n v="14"/>
        <n v="3000"/>
        <n v="22000"/>
        <n v="800"/>
        <n v="20"/>
      </sharedItems>
    </cacheField>
  </cacheFields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T29" sheet="FQBgeral1"/>
  </cacheSource>
  <cacheFields count="20">
    <cacheField name="CODIGO">
      <sharedItems containsMixedTypes="0" count="7">
        <s v="AM010"/>
        <s v="AM020"/>
        <s v="AM030"/>
        <s v="AM040"/>
        <s v="AM050"/>
        <s v="AM060"/>
        <s v="AM070"/>
      </sharedItems>
    </cacheField>
    <cacheField name="DATA1">
      <sharedItems containsSemiMixedTypes="0" containsNonDate="0" containsDate="1" containsString="0" containsMixedTypes="0" count="8">
        <d v="1997-01-31T00:00:00.000"/>
        <d v="1997-03-24T00:00:00.000"/>
        <d v="1997-07-29T00:00:00.000"/>
        <d v="1997-09-08T00:00:00.000"/>
        <d v="1997-01-30T00:00:00.000"/>
        <d v="1997-03-25T00:00:00.000"/>
        <d v="1997-07-30T00:00:00.000"/>
        <d v="1997-09-09T00:00:00.000"/>
      </sharedItems>
    </cacheField>
    <cacheField name="DATA">
      <sharedItems containsMixedTypes="0" count="4">
        <s v="Jan/97"/>
        <s v="Mar/97"/>
        <s v="Jul/97"/>
        <s v="Set/97"/>
      </sharedItems>
    </cacheField>
    <cacheField name="PH">
      <sharedItems containsSemiMixedTypes="0" containsString="0" containsMixedTypes="0" containsNumber="1" count="24">
        <n v="7.31"/>
        <n v="7.18"/>
        <n v="7.53"/>
        <n v="7.79"/>
        <n v="7.26"/>
        <n v="7.48"/>
        <n v="7.65"/>
        <n v="8.32"/>
        <n v="7.59"/>
        <n v="7.54"/>
        <n v="7.66"/>
        <n v="8.3"/>
        <n v="7.71"/>
        <n v="7.3"/>
        <n v="8.36"/>
        <n v="7.09"/>
        <n v="7.52"/>
        <n v="8.07"/>
        <n v="7.81"/>
        <n v="7.8"/>
        <n v="7.69"/>
        <n v="8.05"/>
        <n v="8.22"/>
        <n v="8.67"/>
      </sharedItems>
    </cacheField>
    <cacheField name="CONDELE">
      <sharedItems containsSemiMixedTypes="0" containsString="0" containsMixedTypes="0" containsNumber="1" count="28">
        <n v="55.8"/>
        <n v="49.2"/>
        <n v="60.8"/>
        <n v="67.2"/>
        <n v="66.6"/>
        <n v="89.4"/>
        <n v="71.1"/>
        <n v="137.2"/>
        <n v="65"/>
        <n v="62"/>
        <n v="56.16"/>
        <n v="69.1"/>
        <n v="56.5"/>
        <n v="51.9"/>
        <n v="58.2"/>
        <n v="64.9"/>
        <n v="43.1"/>
        <n v="56.6"/>
        <n v="40.5"/>
        <n v="43.3"/>
        <n v="151"/>
        <n v="131.7"/>
        <n v="150.4"/>
        <n v="136.5"/>
        <n v="250"/>
        <n v="450"/>
        <n v="600"/>
        <n v="620"/>
      </sharedItems>
    </cacheField>
    <cacheField name="COR">
      <sharedItems containsSemiMixedTypes="0" containsString="0" containsMixedTypes="0" containsNumber="1" count="9">
        <n v="7.5"/>
        <n v="15"/>
        <n v="2.5"/>
        <n v="5"/>
        <n v="4"/>
        <n v="10"/>
        <n v="3.5"/>
        <n v="8.75"/>
        <n v="20"/>
      </sharedItems>
    </cacheField>
    <cacheField name="TURBI">
      <sharedItems containsSemiMixedTypes="0" containsString="0" containsMixedTypes="0" containsNumber="1" count="26">
        <n v="70"/>
        <n v="71"/>
        <n v="12.6"/>
        <n v="4.72"/>
        <n v="54"/>
        <n v="41"/>
        <n v="11.87"/>
        <n v="7.39"/>
        <n v="80"/>
        <n v="58"/>
        <n v="16.3"/>
        <n v="7.42"/>
        <n v="78"/>
        <n v="50"/>
        <n v="10.8"/>
        <n v="3.37"/>
        <n v="44"/>
        <n v="9.79"/>
        <n v="9.26"/>
        <n v="66"/>
        <n v="23.9"/>
        <n v="28.82"/>
        <n v="1340"/>
        <n v="43"/>
        <n v="20.97"/>
        <n v="13.13"/>
      </sharedItems>
    </cacheField>
    <cacheField name="STD">
      <sharedItems containsSemiMixedTypes="0" containsString="0" containsMixedTypes="0" containsNumber="1" count="26">
        <n v="51.4"/>
        <n v="64.3"/>
        <n v="47.6"/>
        <n v="66.4"/>
        <n v="54.3"/>
        <n v="70.3"/>
        <n v="57.9"/>
        <n v="117.3"/>
        <n v="47.8"/>
        <n v="48.2"/>
        <n v="53"/>
        <n v="56.2"/>
        <n v="38.3"/>
        <n v="63"/>
        <n v="49.3"/>
        <n v="54.7"/>
        <n v="53.6"/>
        <n v="52.9"/>
        <n v="133"/>
        <n v="107"/>
        <n v="118.7"/>
        <n v="120.5"/>
        <n v="186"/>
        <n v="286.1"/>
        <n v="357.6"/>
        <n v="393.3"/>
      </sharedItems>
    </cacheField>
    <cacheField name="SS">
      <sharedItems containsSemiMixedTypes="0" containsString="0" containsMixedTypes="0" containsNumber="1" count="22">
        <n v="77"/>
        <n v="82"/>
        <n v="5.5"/>
        <n v="5"/>
        <n v="68"/>
        <n v="54"/>
        <n v="16.5"/>
        <n v="7.5"/>
        <n v="118"/>
        <n v="105"/>
        <n v="12"/>
        <n v="10.5"/>
        <n v="113"/>
        <n v="6.5"/>
        <n v="14.5"/>
        <n v="96"/>
        <n v="9.5"/>
        <n v="52"/>
        <n v="76"/>
        <n v="27.5"/>
        <n v="1724"/>
        <n v="74"/>
      </sharedItems>
    </cacheField>
    <cacheField name="FETOT">
      <sharedItems containsSemiMixedTypes="0" containsString="0" containsMixedTypes="0" containsNumber="1" count="13">
        <n v="8.15"/>
        <n v="0"/>
        <n v="0.86"/>
        <n v="5.41"/>
        <n v="0.97"/>
        <n v="10.59"/>
        <n v="1.46"/>
        <n v="8.3"/>
        <n v="0.72"/>
        <n v="5.72"/>
        <n v="3.74"/>
        <n v="1.96"/>
        <n v="119.56"/>
      </sharedItems>
    </cacheField>
    <cacheField name="FESOLU">
      <sharedItems containsSemiMixedTypes="0" containsString="0" containsMixedTypes="0" containsNumber="1" count="19">
        <n v="0.44"/>
        <n v="0.59"/>
        <n v="0.1"/>
        <n v="0.05"/>
        <n v="0.43"/>
        <n v="0.37"/>
        <n v="0.75"/>
        <n v="0.85"/>
        <n v="0.12"/>
        <n v="1.22"/>
        <n v="0.81"/>
        <n v="0.09"/>
        <n v="1.14"/>
        <n v="0.68"/>
        <n v="0.19"/>
        <n v="0.87"/>
        <n v="0.13"/>
        <n v="0.62"/>
        <n v="0.2"/>
      </sharedItems>
    </cacheField>
    <cacheField name="NITRAMO">
      <sharedItems containsSemiMixedTypes="0" containsString="0" containsMixedTypes="0" containsNumber="1" count="12">
        <n v="0.15"/>
        <n v="0.05"/>
        <n v="0.06"/>
        <n v="0.13"/>
        <n v="0.14"/>
        <n v="0.27"/>
        <n v="0.07"/>
        <n v="0.1"/>
        <n v="0.09"/>
        <n v="0.08"/>
        <n v="0.11"/>
        <n v="0.2"/>
      </sharedItems>
    </cacheField>
    <cacheField name="NINITRI">
      <sharedItems containsSemiMixedTypes="0" containsString="0" containsMixedTypes="0" containsNumber="1" count="11">
        <n v="0.29"/>
        <n v="0.25"/>
        <n v="0.01"/>
        <n v="0.31"/>
        <n v="0.19"/>
        <n v="0.34"/>
        <n v="1.67"/>
        <n v="0.3"/>
        <n v="0.06"/>
        <n v="0.14"/>
        <n v="0.05"/>
      </sharedItems>
    </cacheField>
    <cacheField name="FOSFTOT">
      <sharedItems containsSemiMixedTypes="0" containsString="0" containsMixedTypes="0" containsNumber="1" count="20">
        <n v="0.079"/>
        <n v="0.075"/>
        <n v="0.1"/>
        <n v="0.03"/>
        <n v="0.072"/>
        <n v="0.001"/>
        <n v="1.1"/>
        <n v="0.07"/>
        <n v="0.076"/>
        <n v="0.046"/>
        <n v="0.01"/>
        <n v="0.092"/>
        <n v="0.064"/>
        <n v="0.038"/>
        <n v="0.051"/>
        <n v="0.02"/>
        <n v="0.04"/>
        <n v="0.123"/>
        <n v="0.036"/>
        <n v="0.026"/>
      </sharedItems>
    </cacheField>
    <cacheField name="IQA">
      <sharedItems containsSemiMixedTypes="0" containsString="0" containsMixedTypes="0" containsNumber="1" count="26">
        <n v="59.7"/>
        <n v="59.3"/>
        <n v="73.1"/>
        <n v="76.1"/>
        <n v="61.5"/>
        <n v="50.2"/>
        <n v="57.4"/>
        <n v="49.4"/>
        <n v="61.2"/>
        <n v="54.9"/>
        <n v="78.3"/>
        <n v="71.5"/>
        <n v="61.4"/>
        <n v="76"/>
        <n v="68.5"/>
        <n v="69"/>
        <n v="67"/>
        <n v="76.9"/>
        <n v="78.7"/>
        <n v="66"/>
        <n v="63.4"/>
        <n v="74.4"/>
        <n v="57"/>
        <n v="38.4"/>
        <n v="67.4"/>
        <n v="59"/>
      </sharedItems>
    </cacheField>
    <cacheField name="OXIDIS">
      <sharedItems containsSemiMixedTypes="0" containsString="0" containsMixedTypes="0" containsNumber="1" count="22">
        <n v="7.7"/>
        <n v="7"/>
        <n v="8.43"/>
        <n v="7.12"/>
        <n v="7.65"/>
        <n v="6.9"/>
        <n v="8"/>
        <n v="6.5"/>
        <n v="6.68"/>
        <n v="7.3"/>
        <n v="6.3"/>
        <n v="7.11"/>
        <n v="7.6"/>
        <n v="7.1"/>
        <n v="8.32"/>
        <n v="7.64"/>
        <n v="7.9"/>
        <n v="7.61"/>
        <n v="7.4"/>
        <n v="6.8"/>
        <n v="7.51"/>
        <n v="9.3"/>
      </sharedItems>
    </cacheField>
    <cacheField name="ODSAT">
      <sharedItems containsSemiMixedTypes="0" containsString="0" containsMixedTypes="0" containsNumber="1" count="24">
        <n v="7.81"/>
        <n v="7.88"/>
        <n v="8.68"/>
        <n v="8.11"/>
        <n v="7.66"/>
        <n v="7.8"/>
        <n v="8.42"/>
        <n v="7.65"/>
        <n v="7.79"/>
        <n v="8.67"/>
        <n v="8.02"/>
        <n v="7.57"/>
        <n v="7.78"/>
        <n v="8.41"/>
        <n v="7.86"/>
        <n v="7.64"/>
        <n v="8.33"/>
        <n v="8.09"/>
        <n v="7.43"/>
        <n v="8.16"/>
        <n v="7.92"/>
        <n v="7.28"/>
        <n v="8.31"/>
        <n v="7.77"/>
      </sharedItems>
    </cacheField>
    <cacheField name="DBO">
      <sharedItems containsSemiMixedTypes="0" containsString="0" containsMixedTypes="0" containsNumber="1" count="23">
        <n v="1.3"/>
        <n v="0.9"/>
        <n v="1.63"/>
        <n v="1.33"/>
        <n v="2.25"/>
        <n v="1"/>
        <n v="2.34"/>
        <n v="3.03"/>
        <n v="1.4"/>
        <n v="0.7"/>
        <n v="0.3"/>
        <n v="1.72"/>
        <n v="1.5"/>
        <n v="0.1"/>
        <n v="0.71"/>
        <n v="1.56"/>
        <n v="1.67"/>
        <n v="0.57"/>
        <n v="1.6"/>
        <n v="0.6"/>
        <n v="1.79"/>
        <n v="3.3"/>
        <n v="2.3"/>
      </sharedItems>
    </cacheField>
    <cacheField name="COLIFEC">
      <sharedItems containsSemiMixedTypes="0" containsString="0" containsMixedTypes="0" containsNumber="1" containsInteger="1" count="22">
        <n v="3400"/>
        <n v="340"/>
        <n v="270"/>
        <n v="2400"/>
        <n v="240000"/>
        <n v="1700"/>
        <n v="22000"/>
        <n v="110"/>
        <n v="500"/>
        <n v="2200"/>
        <n v="1300"/>
        <n v="140"/>
        <n v="1100"/>
        <n v="220"/>
        <n v="1400"/>
        <n v="130"/>
        <n v="900"/>
        <n v="90"/>
        <n v="17000"/>
        <n v="35000"/>
        <n v="80"/>
        <n v="3000"/>
      </sharedItems>
    </cacheField>
    <cacheField name="ESTREPFEC">
      <sharedItems containsSemiMixedTypes="0" containsString="0" containsMixedTypes="0" containsNumber="1" containsInteger="1" count="19">
        <n v="2200"/>
        <n v="5000"/>
        <n v="220"/>
        <n v="80"/>
        <n v="9000"/>
        <n v="160000"/>
        <n v="300"/>
        <n v="700"/>
        <n v="60"/>
        <n v="70"/>
        <n v="230"/>
        <n v="330"/>
        <n v="500"/>
        <n v="110"/>
        <n v="14"/>
        <n v="3000"/>
        <n v="22000"/>
        <n v="800"/>
        <n v="20"/>
      </sharedItems>
    </cacheField>
  </cacheFields>
</pivotCacheDefinition>
</file>

<file path=xl/pivotCache/pivotCacheDefinition1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U29" sheet="FQBgeral1"/>
  </cacheSource>
  <cacheFields count="21">
    <cacheField name="CODIGO">
      <sharedItems containsMixedTypes="0" count="7">
        <s v="AM010"/>
        <s v="AM020"/>
        <s v="AM030"/>
        <s v="AM040"/>
        <s v="AM050"/>
        <s v="AM060"/>
        <s v="AM070"/>
      </sharedItems>
    </cacheField>
    <cacheField name="DATA1">
      <sharedItems containsSemiMixedTypes="0" containsNonDate="0" containsDate="1" containsString="0" containsMixedTypes="0" count="8">
        <d v="1997-01-31T00:00:00.000"/>
        <d v="1997-03-24T00:00:00.000"/>
        <d v="1997-07-29T00:00:00.000"/>
        <d v="1997-09-08T00:00:00.000"/>
        <d v="1997-01-30T00:00:00.000"/>
        <d v="1997-03-25T00:00:00.000"/>
        <d v="1997-07-30T00:00:00.000"/>
        <d v="1997-09-09T00:00:00.000"/>
      </sharedItems>
    </cacheField>
    <cacheField name="DATA">
      <sharedItems containsMixedTypes="0" count="4">
        <s v="Jan/97"/>
        <s v="Mar/97"/>
        <s v="Jul/97"/>
        <s v="Set/97"/>
      </sharedItems>
    </cacheField>
    <cacheField name="PH">
      <sharedItems containsSemiMixedTypes="0" containsString="0" containsMixedTypes="0" containsNumber="1" count="24">
        <n v="7.31"/>
        <n v="7.18"/>
        <n v="7.53"/>
        <n v="7.79"/>
        <n v="7.26"/>
        <n v="7.48"/>
        <n v="7.65"/>
        <n v="8.32"/>
        <n v="7.59"/>
        <n v="7.54"/>
        <n v="7.66"/>
        <n v="8.3"/>
        <n v="7.71"/>
        <n v="7.3"/>
        <n v="8.36"/>
        <n v="7.09"/>
        <n v="7.52"/>
        <n v="8.07"/>
        <n v="7.81"/>
        <n v="7.8"/>
        <n v="7.69"/>
        <n v="8.05"/>
        <n v="8.22"/>
        <n v="8.67"/>
      </sharedItems>
    </cacheField>
    <cacheField name="CONDELE">
      <sharedItems containsSemiMixedTypes="0" containsString="0" containsMixedTypes="0" containsNumber="1" count="28">
        <n v="55.8"/>
        <n v="49.2"/>
        <n v="60.8"/>
        <n v="67.2"/>
        <n v="66.6"/>
        <n v="89.4"/>
        <n v="71.1"/>
        <n v="137.2"/>
        <n v="65"/>
        <n v="62"/>
        <n v="56.16"/>
        <n v="69.1"/>
        <n v="56.5"/>
        <n v="51.9"/>
        <n v="58.2"/>
        <n v="64.9"/>
        <n v="43.1"/>
        <n v="56.6"/>
        <n v="40.5"/>
        <n v="43.3"/>
        <n v="151"/>
        <n v="131.7"/>
        <n v="150.4"/>
        <n v="136.5"/>
        <n v="250"/>
        <n v="450"/>
        <n v="600"/>
        <n v="620"/>
      </sharedItems>
    </cacheField>
    <cacheField name="COR">
      <sharedItems containsSemiMixedTypes="0" containsString="0" containsMixedTypes="0" containsNumber="1" count="9">
        <n v="7.5"/>
        <n v="15"/>
        <n v="2.5"/>
        <n v="5"/>
        <n v="4"/>
        <n v="10"/>
        <n v="3.5"/>
        <n v="8.75"/>
        <n v="20"/>
      </sharedItems>
    </cacheField>
    <cacheField name="TURBI">
      <sharedItems containsSemiMixedTypes="0" containsString="0" containsMixedTypes="0" containsNumber="1" count="26">
        <n v="70"/>
        <n v="71"/>
        <n v="12.6"/>
        <n v="4.72"/>
        <n v="54"/>
        <n v="41"/>
        <n v="11.87"/>
        <n v="7.39"/>
        <n v="80"/>
        <n v="58"/>
        <n v="16.3"/>
        <n v="7.42"/>
        <n v="78"/>
        <n v="50"/>
        <n v="10.8"/>
        <n v="3.37"/>
        <n v="44"/>
        <n v="9.79"/>
        <n v="9.26"/>
        <n v="66"/>
        <n v="23.9"/>
        <n v="28.82"/>
        <n v="1340"/>
        <n v="43"/>
        <n v="20.97"/>
        <n v="13.13"/>
      </sharedItems>
    </cacheField>
    <cacheField name="STD">
      <sharedItems containsSemiMixedTypes="0" containsString="0" containsMixedTypes="0" containsNumber="1" count="26">
        <n v="51.4"/>
        <n v="64.3"/>
        <n v="47.6"/>
        <n v="66.4"/>
        <n v="54.3"/>
        <n v="70.3"/>
        <n v="57.9"/>
        <n v="117.3"/>
        <n v="47.8"/>
        <n v="48.2"/>
        <n v="53"/>
        <n v="56.2"/>
        <n v="38.3"/>
        <n v="63"/>
        <n v="49.3"/>
        <n v="54.7"/>
        <n v="53.6"/>
        <n v="52.9"/>
        <n v="133"/>
        <n v="107"/>
        <n v="118.7"/>
        <n v="120.5"/>
        <n v="186"/>
        <n v="286.1"/>
        <n v="357.6"/>
        <n v="393.3"/>
      </sharedItems>
    </cacheField>
    <cacheField name="SS">
      <sharedItems containsSemiMixedTypes="0" containsString="0" containsMixedTypes="0" containsNumber="1" count="22">
        <n v="77"/>
        <n v="82"/>
        <n v="5.5"/>
        <n v="5"/>
        <n v="68"/>
        <n v="54"/>
        <n v="16.5"/>
        <n v="7.5"/>
        <n v="118"/>
        <n v="105"/>
        <n v="12"/>
        <n v="10.5"/>
        <n v="113"/>
        <n v="6.5"/>
        <n v="14.5"/>
        <n v="96"/>
        <n v="9.5"/>
        <n v="52"/>
        <n v="76"/>
        <n v="27.5"/>
        <n v="1724"/>
        <n v="74"/>
      </sharedItems>
    </cacheField>
    <cacheField name="FETOT">
      <sharedItems containsSemiMixedTypes="0" containsString="0" containsMixedTypes="0" containsNumber="1" count="13">
        <n v="8.15"/>
        <n v="0"/>
        <n v="0.86"/>
        <n v="5.41"/>
        <n v="0.97"/>
        <n v="10.59"/>
        <n v="1.46"/>
        <n v="8.3"/>
        <n v="0.72"/>
        <n v="5.72"/>
        <n v="3.74"/>
        <n v="1.96"/>
        <n v="119.56"/>
      </sharedItems>
    </cacheField>
    <cacheField name="FESOLU">
      <sharedItems containsSemiMixedTypes="0" containsString="0" containsMixedTypes="0" containsNumber="1" count="19">
        <n v="0.44"/>
        <n v="0.59"/>
        <n v="0.1"/>
        <n v="0.05"/>
        <n v="0.43"/>
        <n v="0.37"/>
        <n v="0.75"/>
        <n v="0.85"/>
        <n v="0.12"/>
        <n v="1.22"/>
        <n v="0.81"/>
        <n v="0.09"/>
        <n v="1.14"/>
        <n v="0.68"/>
        <n v="0.19"/>
        <n v="0.87"/>
        <n v="0.13"/>
        <n v="0.62"/>
        <n v="0.2"/>
      </sharedItems>
    </cacheField>
    <cacheField name="NITRAMO">
      <sharedItems containsSemiMixedTypes="0" containsString="0" containsMixedTypes="0" containsNumber="1" count="12">
        <n v="0.15"/>
        <n v="0.05"/>
        <n v="0.06"/>
        <n v="0.13"/>
        <n v="0.14"/>
        <n v="0.27"/>
        <n v="0.07"/>
        <n v="0.1"/>
        <n v="0.09"/>
        <n v="0.08"/>
        <n v="0.11"/>
        <n v="0.2"/>
      </sharedItems>
    </cacheField>
    <cacheField name="NINITRI">
      <sharedItems containsSemiMixedTypes="0" containsString="0" containsMixedTypes="0" containsNumber="1" count="11">
        <n v="0.29"/>
        <n v="0.25"/>
        <n v="0.01"/>
        <n v="0.31"/>
        <n v="0.19"/>
        <n v="0.34"/>
        <n v="1.67"/>
        <n v="0.3"/>
        <n v="0.06"/>
        <n v="0.14"/>
        <n v="0.05"/>
      </sharedItems>
    </cacheField>
    <cacheField name="FOSFTOT">
      <sharedItems containsSemiMixedTypes="0" containsString="0" containsMixedTypes="0" containsNumber="1" count="20">
        <n v="0.079"/>
        <n v="0.075"/>
        <n v="0.1"/>
        <n v="0.03"/>
        <n v="0.072"/>
        <n v="0.001"/>
        <n v="1.1"/>
        <n v="0.07"/>
        <n v="0.076"/>
        <n v="0.046"/>
        <n v="0.01"/>
        <n v="0.092"/>
        <n v="0.064"/>
        <n v="0.038"/>
        <n v="0.051"/>
        <n v="0.02"/>
        <n v="0.04"/>
        <n v="0.123"/>
        <n v="0.036"/>
        <n v="0.026"/>
      </sharedItems>
    </cacheField>
    <cacheField name="IQA">
      <sharedItems containsSemiMixedTypes="0" containsString="0" containsMixedTypes="0" containsNumber="1" count="26">
        <n v="59.7"/>
        <n v="59.3"/>
        <n v="73.1"/>
        <n v="76.1"/>
        <n v="61.5"/>
        <n v="50.2"/>
        <n v="57.4"/>
        <n v="49.4"/>
        <n v="61.2"/>
        <n v="54.9"/>
        <n v="78.3"/>
        <n v="71.5"/>
        <n v="61.4"/>
        <n v="76"/>
        <n v="68.5"/>
        <n v="69"/>
        <n v="67"/>
        <n v="76.9"/>
        <n v="78.7"/>
        <n v="66"/>
        <n v="63.4"/>
        <n v="74.4"/>
        <n v="57"/>
        <n v="38.4"/>
        <n v="67.4"/>
        <n v="59"/>
      </sharedItems>
    </cacheField>
    <cacheField name="OXIDIS">
      <sharedItems containsSemiMixedTypes="0" containsString="0" containsMixedTypes="0" containsNumber="1" count="22">
        <n v="7.7"/>
        <n v="7"/>
        <n v="8.43"/>
        <n v="7.12"/>
        <n v="7.65"/>
        <n v="6.9"/>
        <n v="8"/>
        <n v="6.5"/>
        <n v="6.68"/>
        <n v="7.3"/>
        <n v="6.3"/>
        <n v="7.11"/>
        <n v="7.6"/>
        <n v="7.1"/>
        <n v="8.32"/>
        <n v="7.64"/>
        <n v="7.9"/>
        <n v="7.61"/>
        <n v="7.4"/>
        <n v="6.8"/>
        <n v="7.51"/>
        <n v="9.3"/>
      </sharedItems>
    </cacheField>
    <cacheField name="ODSAT">
      <sharedItems containsSemiMixedTypes="0" containsString="0" containsMixedTypes="0" containsNumber="1" count="24">
        <n v="7.81"/>
        <n v="7.88"/>
        <n v="8.68"/>
        <n v="8.11"/>
        <n v="7.66"/>
        <n v="7.8"/>
        <n v="8.42"/>
        <n v="7.65"/>
        <n v="7.79"/>
        <n v="8.67"/>
        <n v="8.02"/>
        <n v="7.57"/>
        <n v="7.78"/>
        <n v="8.41"/>
        <n v="7.86"/>
        <n v="7.64"/>
        <n v="8.33"/>
        <n v="8.09"/>
        <n v="7.43"/>
        <n v="8.16"/>
        <n v="7.92"/>
        <n v="7.28"/>
        <n v="8.31"/>
        <n v="7.77"/>
      </sharedItems>
    </cacheField>
    <cacheField name="DBO">
      <sharedItems containsSemiMixedTypes="0" containsString="0" containsMixedTypes="0" containsNumber="1" count="23">
        <n v="1.3"/>
        <n v="0.9"/>
        <n v="1.63"/>
        <n v="1.33"/>
        <n v="2.25"/>
        <n v="1"/>
        <n v="2.34"/>
        <n v="3.03"/>
        <n v="1.4"/>
        <n v="0.7"/>
        <n v="0.3"/>
        <n v="1.72"/>
        <n v="1.5"/>
        <n v="0.1"/>
        <n v="0.71"/>
        <n v="1.56"/>
        <n v="1.67"/>
        <n v="0.57"/>
        <n v="1.6"/>
        <n v="0.6"/>
        <n v="1.79"/>
        <n v="3.3"/>
        <n v="2.3"/>
      </sharedItems>
    </cacheField>
    <cacheField name="COLIFEC">
      <sharedItems containsSemiMixedTypes="0" containsString="0" containsMixedTypes="0" containsNumber="1" containsInteger="1" count="22">
        <n v="3400"/>
        <n v="340"/>
        <n v="270"/>
        <n v="2400"/>
        <n v="240000"/>
        <n v="1700"/>
        <n v="22000"/>
        <n v="110"/>
        <n v="500"/>
        <n v="2200"/>
        <n v="1300"/>
        <n v="140"/>
        <n v="1100"/>
        <n v="220"/>
        <n v="1400"/>
        <n v="130"/>
        <n v="900"/>
        <n v="90"/>
        <n v="17000"/>
        <n v="35000"/>
        <n v="80"/>
        <n v="3000"/>
      </sharedItems>
    </cacheField>
    <cacheField name="ESTREPFEC">
      <sharedItems containsSemiMixedTypes="0" containsString="0" containsMixedTypes="0" containsNumber="1" containsInteger="1" count="19">
        <n v="2200"/>
        <n v="5000"/>
        <n v="220"/>
        <n v="80"/>
        <n v="9000"/>
        <n v="160000"/>
        <n v="300"/>
        <n v="700"/>
        <n v="60"/>
        <n v="70"/>
        <n v="230"/>
        <n v="330"/>
        <n v="500"/>
        <n v="110"/>
        <n v="14"/>
        <n v="3000"/>
        <n v="22000"/>
        <n v="800"/>
        <n v="20"/>
      </sharedItems>
    </cacheField>
    <cacheField name="ODSATPER">
      <sharedItems containsSemiMixedTypes="0" containsString="0" containsMixedTypes="0" containsNumber="1" containsInteger="1" count="17">
        <n v="99"/>
        <n v="89"/>
        <n v="97"/>
        <n v="88"/>
        <n v="100"/>
        <n v="90"/>
        <n v="105"/>
        <n v="83"/>
        <n v="80"/>
        <n v="96"/>
        <n v="81"/>
        <n v="85"/>
        <n v="91"/>
        <n v="94"/>
        <n v="106"/>
        <n v="93"/>
        <n v="120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T29" sheet="FQBgeral1"/>
  </cacheSource>
  <cacheFields count="20">
    <cacheField name="CODIGO">
      <sharedItems containsMixedTypes="0" count="7">
        <s v="AM010"/>
        <s v="AM020"/>
        <s v="AM030"/>
        <s v="AM040"/>
        <s v="AM050"/>
        <s v="AM060"/>
        <s v="AM070"/>
      </sharedItems>
    </cacheField>
    <cacheField name="DATA1">
      <sharedItems containsSemiMixedTypes="0" containsNonDate="0" containsDate="1" containsString="0" containsMixedTypes="0" count="8">
        <d v="1997-01-31T00:00:00.000"/>
        <d v="1997-03-24T00:00:00.000"/>
        <d v="1997-07-29T00:00:00.000"/>
        <d v="1997-09-08T00:00:00.000"/>
        <d v="1997-01-30T00:00:00.000"/>
        <d v="1997-03-25T00:00:00.000"/>
        <d v="1997-07-30T00:00:00.000"/>
        <d v="1997-09-09T00:00:00.000"/>
      </sharedItems>
    </cacheField>
    <cacheField name="DATA">
      <sharedItems containsMixedTypes="0" count="4">
        <s v="Jan/97"/>
        <s v="Mar/97"/>
        <s v="Jul/97"/>
        <s v="Set/97"/>
      </sharedItems>
    </cacheField>
    <cacheField name="PH">
      <sharedItems containsSemiMixedTypes="0" containsString="0" containsMixedTypes="0" containsNumber="1" count="24">
        <n v="7.31"/>
        <n v="7.18"/>
        <n v="7.53"/>
        <n v="7.79"/>
        <n v="7.26"/>
        <n v="7.48"/>
        <n v="7.65"/>
        <n v="8.32"/>
        <n v="7.59"/>
        <n v="7.54"/>
        <n v="7.66"/>
        <n v="8.3"/>
        <n v="7.71"/>
        <n v="7.3"/>
        <n v="8.36"/>
        <n v="7.09"/>
        <n v="7.52"/>
        <n v="8.07"/>
        <n v="7.81"/>
        <n v="7.8"/>
        <n v="7.69"/>
        <n v="8.05"/>
        <n v="8.22"/>
        <n v="8.67"/>
      </sharedItems>
    </cacheField>
    <cacheField name="CONDELE">
      <sharedItems containsSemiMixedTypes="0" containsString="0" containsMixedTypes="0" containsNumber="1" count="28">
        <n v="55.8"/>
        <n v="49.2"/>
        <n v="60.8"/>
        <n v="67.2"/>
        <n v="66.6"/>
        <n v="89.4"/>
        <n v="71.1"/>
        <n v="137.2"/>
        <n v="65"/>
        <n v="62"/>
        <n v="56.16"/>
        <n v="69.1"/>
        <n v="56.5"/>
        <n v="51.9"/>
        <n v="58.2"/>
        <n v="64.9"/>
        <n v="43.1"/>
        <n v="56.6"/>
        <n v="40.5"/>
        <n v="43.3"/>
        <n v="151"/>
        <n v="131.7"/>
        <n v="150.4"/>
        <n v="136.5"/>
        <n v="250"/>
        <n v="450"/>
        <n v="600"/>
        <n v="620"/>
      </sharedItems>
    </cacheField>
    <cacheField name="COR">
      <sharedItems containsSemiMixedTypes="0" containsString="0" containsMixedTypes="0" containsNumber="1" count="9">
        <n v="7.5"/>
        <n v="15"/>
        <n v="2.5"/>
        <n v="5"/>
        <n v="4"/>
        <n v="10"/>
        <n v="3.5"/>
        <n v="8.75"/>
        <n v="20"/>
      </sharedItems>
    </cacheField>
    <cacheField name="TURBI">
      <sharedItems containsSemiMixedTypes="0" containsString="0" containsMixedTypes="0" containsNumber="1" count="26">
        <n v="70"/>
        <n v="71"/>
        <n v="12.6"/>
        <n v="4.72"/>
        <n v="54"/>
        <n v="41"/>
        <n v="11.87"/>
        <n v="7.39"/>
        <n v="80"/>
        <n v="58"/>
        <n v="16.3"/>
        <n v="7.42"/>
        <n v="78"/>
        <n v="50"/>
        <n v="10.8"/>
        <n v="3.37"/>
        <n v="44"/>
        <n v="9.79"/>
        <n v="9.26"/>
        <n v="66"/>
        <n v="23.9"/>
        <n v="28.82"/>
        <n v="1340"/>
        <n v="43"/>
        <n v="20.97"/>
        <n v="13.13"/>
      </sharedItems>
    </cacheField>
    <cacheField name="STD">
      <sharedItems containsSemiMixedTypes="0" containsString="0" containsMixedTypes="0" containsNumber="1" count="26">
        <n v="51.4"/>
        <n v="64.3"/>
        <n v="47.6"/>
        <n v="66.4"/>
        <n v="54.3"/>
        <n v="70.3"/>
        <n v="57.9"/>
        <n v="117.3"/>
        <n v="47.8"/>
        <n v="48.2"/>
        <n v="53"/>
        <n v="56.2"/>
        <n v="38.3"/>
        <n v="63"/>
        <n v="49.3"/>
        <n v="54.7"/>
        <n v="53.6"/>
        <n v="52.9"/>
        <n v="133"/>
        <n v="107"/>
        <n v="118.7"/>
        <n v="120.5"/>
        <n v="186"/>
        <n v="286.1"/>
        <n v="357.6"/>
        <n v="393.3"/>
      </sharedItems>
    </cacheField>
    <cacheField name="SS">
      <sharedItems containsSemiMixedTypes="0" containsString="0" containsMixedTypes="0" containsNumber="1" count="22">
        <n v="77"/>
        <n v="82"/>
        <n v="5.5"/>
        <n v="5"/>
        <n v="68"/>
        <n v="54"/>
        <n v="16.5"/>
        <n v="7.5"/>
        <n v="118"/>
        <n v="105"/>
        <n v="12"/>
        <n v="10.5"/>
        <n v="113"/>
        <n v="6.5"/>
        <n v="14.5"/>
        <n v="96"/>
        <n v="9.5"/>
        <n v="52"/>
        <n v="76"/>
        <n v="27.5"/>
        <n v="1724"/>
        <n v="74"/>
      </sharedItems>
    </cacheField>
    <cacheField name="FETOT">
      <sharedItems containsSemiMixedTypes="0" containsString="0" containsMixedTypes="0" containsNumber="1" count="13">
        <n v="8.15"/>
        <n v="0"/>
        <n v="0.86"/>
        <n v="5.41"/>
        <n v="0.97"/>
        <n v="10.59"/>
        <n v="1.46"/>
        <n v="8.3"/>
        <n v="0.72"/>
        <n v="5.72"/>
        <n v="3.74"/>
        <n v="1.96"/>
        <n v="119.56"/>
      </sharedItems>
    </cacheField>
    <cacheField name="FESOLU">
      <sharedItems containsSemiMixedTypes="0" containsString="0" containsMixedTypes="0" containsNumber="1" count="19">
        <n v="0.44"/>
        <n v="0.59"/>
        <n v="0.1"/>
        <n v="0.05"/>
        <n v="0.43"/>
        <n v="0.37"/>
        <n v="0.75"/>
        <n v="0.85"/>
        <n v="0.12"/>
        <n v="1.22"/>
        <n v="0.81"/>
        <n v="0.09"/>
        <n v="1.14"/>
        <n v="0.68"/>
        <n v="0.19"/>
        <n v="0.87"/>
        <n v="0.13"/>
        <n v="0.62"/>
        <n v="0.2"/>
      </sharedItems>
    </cacheField>
    <cacheField name="NITRAMO">
      <sharedItems containsSemiMixedTypes="0" containsString="0" containsMixedTypes="0" containsNumber="1" count="12">
        <n v="0.15"/>
        <n v="0.05"/>
        <n v="0.06"/>
        <n v="0.13"/>
        <n v="0.14"/>
        <n v="0.27"/>
        <n v="0.07"/>
        <n v="0.1"/>
        <n v="0.09"/>
        <n v="0.08"/>
        <n v="0.11"/>
        <n v="0.2"/>
      </sharedItems>
    </cacheField>
    <cacheField name="NINITRI">
      <sharedItems containsSemiMixedTypes="0" containsString="0" containsMixedTypes="0" containsNumber="1" count="11">
        <n v="0.29"/>
        <n v="0.25"/>
        <n v="0.01"/>
        <n v="0.31"/>
        <n v="0.19"/>
        <n v="0.34"/>
        <n v="1.67"/>
        <n v="0.3"/>
        <n v="0.06"/>
        <n v="0.14"/>
        <n v="0.05"/>
      </sharedItems>
    </cacheField>
    <cacheField name="FOSFTOT">
      <sharedItems containsSemiMixedTypes="0" containsString="0" containsMixedTypes="0" containsNumber="1" count="20">
        <n v="0.079"/>
        <n v="0.075"/>
        <n v="0.1"/>
        <n v="0.03"/>
        <n v="0.072"/>
        <n v="0.001"/>
        <n v="1.1"/>
        <n v="0.07"/>
        <n v="0.076"/>
        <n v="0.046"/>
        <n v="0.01"/>
        <n v="0.092"/>
        <n v="0.064"/>
        <n v="0.038"/>
        <n v="0.051"/>
        <n v="0.02"/>
        <n v="0.04"/>
        <n v="0.123"/>
        <n v="0.036"/>
        <n v="0.026"/>
      </sharedItems>
    </cacheField>
    <cacheField name="IQA">
      <sharedItems containsSemiMixedTypes="0" containsString="0" containsMixedTypes="0" containsNumber="1" count="26">
        <n v="59.7"/>
        <n v="59.3"/>
        <n v="73.1"/>
        <n v="76.1"/>
        <n v="61.5"/>
        <n v="50.2"/>
        <n v="57.4"/>
        <n v="49.4"/>
        <n v="61.2"/>
        <n v="54.9"/>
        <n v="78.3"/>
        <n v="71.5"/>
        <n v="61.4"/>
        <n v="76"/>
        <n v="68.5"/>
        <n v="69"/>
        <n v="67"/>
        <n v="76.9"/>
        <n v="78.7"/>
        <n v="66"/>
        <n v="63.4"/>
        <n v="74.4"/>
        <n v="57"/>
        <n v="38.4"/>
        <n v="67.4"/>
        <n v="59"/>
      </sharedItems>
    </cacheField>
    <cacheField name="OXIDIS">
      <sharedItems containsSemiMixedTypes="0" containsString="0" containsMixedTypes="0" containsNumber="1" count="22">
        <n v="7.7"/>
        <n v="7"/>
        <n v="8.43"/>
        <n v="7.12"/>
        <n v="7.65"/>
        <n v="6.9"/>
        <n v="8"/>
        <n v="6.5"/>
        <n v="6.68"/>
        <n v="7.3"/>
        <n v="6.3"/>
        <n v="7.11"/>
        <n v="7.6"/>
        <n v="7.1"/>
        <n v="8.32"/>
        <n v="7.64"/>
        <n v="7.9"/>
        <n v="7.61"/>
        <n v="7.4"/>
        <n v="6.8"/>
        <n v="7.51"/>
        <n v="9.3"/>
      </sharedItems>
    </cacheField>
    <cacheField name="ODSAT">
      <sharedItems containsSemiMixedTypes="0" containsString="0" containsMixedTypes="0" containsNumber="1" count="24">
        <n v="7.81"/>
        <n v="7.88"/>
        <n v="8.68"/>
        <n v="8.11"/>
        <n v="7.66"/>
        <n v="7.8"/>
        <n v="8.42"/>
        <n v="7.65"/>
        <n v="7.79"/>
        <n v="8.67"/>
        <n v="8.02"/>
        <n v="7.57"/>
        <n v="7.78"/>
        <n v="8.41"/>
        <n v="7.86"/>
        <n v="7.64"/>
        <n v="8.33"/>
        <n v="8.09"/>
        <n v="7.43"/>
        <n v="8.16"/>
        <n v="7.92"/>
        <n v="7.28"/>
        <n v="8.31"/>
        <n v="7.77"/>
      </sharedItems>
    </cacheField>
    <cacheField name="DBO">
      <sharedItems containsSemiMixedTypes="0" containsString="0" containsMixedTypes="0" containsNumber="1" count="23">
        <n v="1.3"/>
        <n v="0.9"/>
        <n v="1.63"/>
        <n v="1.33"/>
        <n v="2.25"/>
        <n v="1"/>
        <n v="2.34"/>
        <n v="3.03"/>
        <n v="1.4"/>
        <n v="0.7"/>
        <n v="0.3"/>
        <n v="1.72"/>
        <n v="1.5"/>
        <n v="0.1"/>
        <n v="0.71"/>
        <n v="1.56"/>
        <n v="1.67"/>
        <n v="0.57"/>
        <n v="1.6"/>
        <n v="0.6"/>
        <n v="1.79"/>
        <n v="3.3"/>
        <n v="2.3"/>
      </sharedItems>
    </cacheField>
    <cacheField name="COLIFEC">
      <sharedItems containsSemiMixedTypes="0" containsString="0" containsMixedTypes="0" containsNumber="1" containsInteger="1" count="22">
        <n v="3400"/>
        <n v="340"/>
        <n v="270"/>
        <n v="2400"/>
        <n v="240000"/>
        <n v="1700"/>
        <n v="22000"/>
        <n v="110"/>
        <n v="500"/>
        <n v="2200"/>
        <n v="1300"/>
        <n v="140"/>
        <n v="1100"/>
        <n v="220"/>
        <n v="1400"/>
        <n v="130"/>
        <n v="900"/>
        <n v="90"/>
        <n v="17000"/>
        <n v="35000"/>
        <n v="80"/>
        <n v="3000"/>
      </sharedItems>
    </cacheField>
    <cacheField name="ESTREPFEC">
      <sharedItems containsSemiMixedTypes="0" containsString="0" containsMixedTypes="0" containsNumber="1" containsInteger="1" count="19">
        <n v="2200"/>
        <n v="5000"/>
        <n v="220"/>
        <n v="80"/>
        <n v="9000"/>
        <n v="160000"/>
        <n v="300"/>
        <n v="700"/>
        <n v="60"/>
        <n v="70"/>
        <n v="230"/>
        <n v="330"/>
        <n v="500"/>
        <n v="110"/>
        <n v="14"/>
        <n v="3000"/>
        <n v="22000"/>
        <n v="800"/>
        <n v="20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T29" sheet="FQBgeral1"/>
  </cacheSource>
  <cacheFields count="20">
    <cacheField name="CODIGO">
      <sharedItems containsMixedTypes="0" count="7">
        <s v="AM010"/>
        <s v="AM020"/>
        <s v="AM030"/>
        <s v="AM040"/>
        <s v="AM050"/>
        <s v="AM060"/>
        <s v="AM070"/>
      </sharedItems>
    </cacheField>
    <cacheField name="DATA1">
      <sharedItems containsSemiMixedTypes="0" containsNonDate="0" containsDate="1" containsString="0" containsMixedTypes="0" count="8">
        <d v="1997-01-31T00:00:00.000"/>
        <d v="1997-03-24T00:00:00.000"/>
        <d v="1997-07-29T00:00:00.000"/>
        <d v="1997-09-08T00:00:00.000"/>
        <d v="1997-01-30T00:00:00.000"/>
        <d v="1997-03-25T00:00:00.000"/>
        <d v="1997-07-30T00:00:00.000"/>
        <d v="1997-09-09T00:00:00.000"/>
      </sharedItems>
    </cacheField>
    <cacheField name="DATA">
      <sharedItems containsMixedTypes="0" count="4">
        <s v="Jan/97"/>
        <s v="Mar/97"/>
        <s v="Jul/97"/>
        <s v="Set/97"/>
      </sharedItems>
    </cacheField>
    <cacheField name="PH">
      <sharedItems containsSemiMixedTypes="0" containsString="0" containsMixedTypes="0" containsNumber="1" count="24">
        <n v="7.31"/>
        <n v="7.18"/>
        <n v="7.53"/>
        <n v="7.79"/>
        <n v="7.26"/>
        <n v="7.48"/>
        <n v="7.65"/>
        <n v="8.32"/>
        <n v="7.59"/>
        <n v="7.54"/>
        <n v="7.66"/>
        <n v="8.3"/>
        <n v="7.71"/>
        <n v="7.3"/>
        <n v="8.36"/>
        <n v="7.09"/>
        <n v="7.52"/>
        <n v="8.07"/>
        <n v="7.81"/>
        <n v="7.8"/>
        <n v="7.69"/>
        <n v="8.05"/>
        <n v="8.22"/>
        <n v="8.67"/>
      </sharedItems>
    </cacheField>
    <cacheField name="CONDELE">
      <sharedItems containsSemiMixedTypes="0" containsString="0" containsMixedTypes="0" containsNumber="1" count="28">
        <n v="55.8"/>
        <n v="49.2"/>
        <n v="60.8"/>
        <n v="67.2"/>
        <n v="66.6"/>
        <n v="89.4"/>
        <n v="71.1"/>
        <n v="137.2"/>
        <n v="65"/>
        <n v="62"/>
        <n v="56.16"/>
        <n v="69.1"/>
        <n v="56.5"/>
        <n v="51.9"/>
        <n v="58.2"/>
        <n v="64.9"/>
        <n v="43.1"/>
        <n v="56.6"/>
        <n v="40.5"/>
        <n v="43.3"/>
        <n v="151"/>
        <n v="131.7"/>
        <n v="150.4"/>
        <n v="136.5"/>
        <n v="250"/>
        <n v="450"/>
        <n v="600"/>
        <n v="620"/>
      </sharedItems>
    </cacheField>
    <cacheField name="COR">
      <sharedItems containsSemiMixedTypes="0" containsString="0" containsMixedTypes="0" containsNumber="1" count="9">
        <n v="7.5"/>
        <n v="15"/>
        <n v="2.5"/>
        <n v="5"/>
        <n v="4"/>
        <n v="10"/>
        <n v="3.5"/>
        <n v="8.75"/>
        <n v="20"/>
      </sharedItems>
    </cacheField>
    <cacheField name="TURBI">
      <sharedItems containsSemiMixedTypes="0" containsString="0" containsMixedTypes="0" containsNumber="1" count="26">
        <n v="70"/>
        <n v="71"/>
        <n v="12.6"/>
        <n v="4.72"/>
        <n v="54"/>
        <n v="41"/>
        <n v="11.87"/>
        <n v="7.39"/>
        <n v="80"/>
        <n v="58"/>
        <n v="16.3"/>
        <n v="7.42"/>
        <n v="78"/>
        <n v="50"/>
        <n v="10.8"/>
        <n v="3.37"/>
        <n v="44"/>
        <n v="9.79"/>
        <n v="9.26"/>
        <n v="66"/>
        <n v="23.9"/>
        <n v="28.82"/>
        <n v="1340"/>
        <n v="43"/>
        <n v="20.97"/>
        <n v="13.13"/>
      </sharedItems>
    </cacheField>
    <cacheField name="STD">
      <sharedItems containsSemiMixedTypes="0" containsString="0" containsMixedTypes="0" containsNumber="1" count="26">
        <n v="51.4"/>
        <n v="64.3"/>
        <n v="47.6"/>
        <n v="66.4"/>
        <n v="54.3"/>
        <n v="70.3"/>
        <n v="57.9"/>
        <n v="117.3"/>
        <n v="47.8"/>
        <n v="48.2"/>
        <n v="53"/>
        <n v="56.2"/>
        <n v="38.3"/>
        <n v="63"/>
        <n v="49.3"/>
        <n v="54.7"/>
        <n v="53.6"/>
        <n v="52.9"/>
        <n v="133"/>
        <n v="107"/>
        <n v="118.7"/>
        <n v="120.5"/>
        <n v="186"/>
        <n v="286.1"/>
        <n v="357.6"/>
        <n v="393.3"/>
      </sharedItems>
    </cacheField>
    <cacheField name="SS">
      <sharedItems containsSemiMixedTypes="0" containsString="0" containsMixedTypes="0" containsNumber="1" count="22">
        <n v="77"/>
        <n v="82"/>
        <n v="5.5"/>
        <n v="5"/>
        <n v="68"/>
        <n v="54"/>
        <n v="16.5"/>
        <n v="7.5"/>
        <n v="118"/>
        <n v="105"/>
        <n v="12"/>
        <n v="10.5"/>
        <n v="113"/>
        <n v="6.5"/>
        <n v="14.5"/>
        <n v="96"/>
        <n v="9.5"/>
        <n v="52"/>
        <n v="76"/>
        <n v="27.5"/>
        <n v="1724"/>
        <n v="74"/>
      </sharedItems>
    </cacheField>
    <cacheField name="FETOT">
      <sharedItems containsSemiMixedTypes="0" containsString="0" containsMixedTypes="0" containsNumber="1" count="13">
        <n v="8.15"/>
        <n v="0"/>
        <n v="0.86"/>
        <n v="5.41"/>
        <n v="0.97"/>
        <n v="10.59"/>
        <n v="1.46"/>
        <n v="8.3"/>
        <n v="0.72"/>
        <n v="5.72"/>
        <n v="3.74"/>
        <n v="1.96"/>
        <n v="119.56"/>
      </sharedItems>
    </cacheField>
    <cacheField name="FESOLU">
      <sharedItems containsSemiMixedTypes="0" containsString="0" containsMixedTypes="0" containsNumber="1" count="19">
        <n v="0.44"/>
        <n v="0.59"/>
        <n v="0.1"/>
        <n v="0.05"/>
        <n v="0.43"/>
        <n v="0.37"/>
        <n v="0.75"/>
        <n v="0.85"/>
        <n v="0.12"/>
        <n v="1.22"/>
        <n v="0.81"/>
        <n v="0.09"/>
        <n v="1.14"/>
        <n v="0.68"/>
        <n v="0.19"/>
        <n v="0.87"/>
        <n v="0.13"/>
        <n v="0.62"/>
        <n v="0.2"/>
      </sharedItems>
    </cacheField>
    <cacheField name="NITRAMO">
      <sharedItems containsSemiMixedTypes="0" containsString="0" containsMixedTypes="0" containsNumber="1" count="12">
        <n v="0.15"/>
        <n v="0.05"/>
        <n v="0.06"/>
        <n v="0.13"/>
        <n v="0.14"/>
        <n v="0.27"/>
        <n v="0.07"/>
        <n v="0.1"/>
        <n v="0.09"/>
        <n v="0.08"/>
        <n v="0.11"/>
        <n v="0.2"/>
      </sharedItems>
    </cacheField>
    <cacheField name="NINITRI">
      <sharedItems containsSemiMixedTypes="0" containsString="0" containsMixedTypes="0" containsNumber="1" count="11">
        <n v="0.29"/>
        <n v="0.25"/>
        <n v="0.01"/>
        <n v="0.31"/>
        <n v="0.19"/>
        <n v="0.34"/>
        <n v="1.67"/>
        <n v="0.3"/>
        <n v="0.06"/>
        <n v="0.14"/>
        <n v="0.05"/>
      </sharedItems>
    </cacheField>
    <cacheField name="FOSFTOT">
      <sharedItems containsSemiMixedTypes="0" containsString="0" containsMixedTypes="0" containsNumber="1" count="20">
        <n v="0.079"/>
        <n v="0.075"/>
        <n v="0.1"/>
        <n v="0.03"/>
        <n v="0.072"/>
        <n v="0.001"/>
        <n v="1.1"/>
        <n v="0.07"/>
        <n v="0.076"/>
        <n v="0.046"/>
        <n v="0.01"/>
        <n v="0.092"/>
        <n v="0.064"/>
        <n v="0.038"/>
        <n v="0.051"/>
        <n v="0.02"/>
        <n v="0.04"/>
        <n v="0.123"/>
        <n v="0.036"/>
        <n v="0.026"/>
      </sharedItems>
    </cacheField>
    <cacheField name="IQA">
      <sharedItems containsSemiMixedTypes="0" containsString="0" containsMixedTypes="0" containsNumber="1" count="26">
        <n v="59.7"/>
        <n v="59.3"/>
        <n v="73.1"/>
        <n v="76.1"/>
        <n v="61.5"/>
        <n v="50.2"/>
        <n v="57.4"/>
        <n v="49.4"/>
        <n v="61.2"/>
        <n v="54.9"/>
        <n v="78.3"/>
        <n v="71.5"/>
        <n v="61.4"/>
        <n v="76"/>
        <n v="68.5"/>
        <n v="69"/>
        <n v="67"/>
        <n v="76.9"/>
        <n v="78.7"/>
        <n v="66"/>
        <n v="63.4"/>
        <n v="74.4"/>
        <n v="57"/>
        <n v="38.4"/>
        <n v="67.4"/>
        <n v="59"/>
      </sharedItems>
    </cacheField>
    <cacheField name="OXIDIS">
      <sharedItems containsSemiMixedTypes="0" containsString="0" containsMixedTypes="0" containsNumber="1" count="22">
        <n v="7.7"/>
        <n v="7"/>
        <n v="8.43"/>
        <n v="7.12"/>
        <n v="7.65"/>
        <n v="6.9"/>
        <n v="8"/>
        <n v="6.5"/>
        <n v="6.68"/>
        <n v="7.3"/>
        <n v="6.3"/>
        <n v="7.11"/>
        <n v="7.6"/>
        <n v="7.1"/>
        <n v="8.32"/>
        <n v="7.64"/>
        <n v="7.9"/>
        <n v="7.61"/>
        <n v="7.4"/>
        <n v="6.8"/>
        <n v="7.51"/>
        <n v="9.3"/>
      </sharedItems>
    </cacheField>
    <cacheField name="ODSAT">
      <sharedItems containsSemiMixedTypes="0" containsString="0" containsMixedTypes="0" containsNumber="1" count="24">
        <n v="7.81"/>
        <n v="7.88"/>
        <n v="8.68"/>
        <n v="8.11"/>
        <n v="7.66"/>
        <n v="7.8"/>
        <n v="8.42"/>
        <n v="7.65"/>
        <n v="7.79"/>
        <n v="8.67"/>
        <n v="8.02"/>
        <n v="7.57"/>
        <n v="7.78"/>
        <n v="8.41"/>
        <n v="7.86"/>
        <n v="7.64"/>
        <n v="8.33"/>
        <n v="8.09"/>
        <n v="7.43"/>
        <n v="8.16"/>
        <n v="7.92"/>
        <n v="7.28"/>
        <n v="8.31"/>
        <n v="7.77"/>
      </sharedItems>
    </cacheField>
    <cacheField name="DBO">
      <sharedItems containsSemiMixedTypes="0" containsString="0" containsMixedTypes="0" containsNumber="1" count="23">
        <n v="1.3"/>
        <n v="0.9"/>
        <n v="1.63"/>
        <n v="1.33"/>
        <n v="2.25"/>
        <n v="1"/>
        <n v="2.34"/>
        <n v="3.03"/>
        <n v="1.4"/>
        <n v="0.7"/>
        <n v="0.3"/>
        <n v="1.72"/>
        <n v="1.5"/>
        <n v="0.1"/>
        <n v="0.71"/>
        <n v="1.56"/>
        <n v="1.67"/>
        <n v="0.57"/>
        <n v="1.6"/>
        <n v="0.6"/>
        <n v="1.79"/>
        <n v="3.3"/>
        <n v="2.3"/>
      </sharedItems>
    </cacheField>
    <cacheField name="COLIFEC">
      <sharedItems containsSemiMixedTypes="0" containsString="0" containsMixedTypes="0" containsNumber="1" containsInteger="1" count="22">
        <n v="3400"/>
        <n v="340"/>
        <n v="270"/>
        <n v="2400"/>
        <n v="240000"/>
        <n v="1700"/>
        <n v="22000"/>
        <n v="110"/>
        <n v="500"/>
        <n v="2200"/>
        <n v="1300"/>
        <n v="140"/>
        <n v="1100"/>
        <n v="220"/>
        <n v="1400"/>
        <n v="130"/>
        <n v="900"/>
        <n v="90"/>
        <n v="17000"/>
        <n v="35000"/>
        <n v="80"/>
        <n v="3000"/>
      </sharedItems>
    </cacheField>
    <cacheField name="ESTREPFEC">
      <sharedItems containsSemiMixedTypes="0" containsString="0" containsMixedTypes="0" containsNumber="1" containsInteger="1" count="19">
        <n v="2200"/>
        <n v="5000"/>
        <n v="220"/>
        <n v="80"/>
        <n v="9000"/>
        <n v="160000"/>
        <n v="300"/>
        <n v="700"/>
        <n v="60"/>
        <n v="70"/>
        <n v="230"/>
        <n v="330"/>
        <n v="500"/>
        <n v="110"/>
        <n v="14"/>
        <n v="3000"/>
        <n v="22000"/>
        <n v="800"/>
        <n v="20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T29" sheet="FQBgeral1"/>
  </cacheSource>
  <cacheFields count="20">
    <cacheField name="CODIGO">
      <sharedItems containsMixedTypes="0" count="7">
        <s v="AM010"/>
        <s v="AM020"/>
        <s v="AM030"/>
        <s v="AM040"/>
        <s v="AM050"/>
        <s v="AM060"/>
        <s v="AM070"/>
      </sharedItems>
    </cacheField>
    <cacheField name="DATA1">
      <sharedItems containsSemiMixedTypes="0" containsNonDate="0" containsDate="1" containsString="0" containsMixedTypes="0" count="8">
        <d v="1997-01-31T00:00:00.000"/>
        <d v="1997-03-24T00:00:00.000"/>
        <d v="1997-07-29T00:00:00.000"/>
        <d v="1997-09-08T00:00:00.000"/>
        <d v="1997-01-30T00:00:00.000"/>
        <d v="1997-03-25T00:00:00.000"/>
        <d v="1997-07-30T00:00:00.000"/>
        <d v="1997-09-09T00:00:00.000"/>
      </sharedItems>
    </cacheField>
    <cacheField name="DATA">
      <sharedItems containsMixedTypes="0" count="4">
        <s v="Jan/97"/>
        <s v="Mar/97"/>
        <s v="Jul/97"/>
        <s v="Set/97"/>
      </sharedItems>
    </cacheField>
    <cacheField name="PH">
      <sharedItems containsSemiMixedTypes="0" containsString="0" containsMixedTypes="0" containsNumber="1" count="24">
        <n v="7.31"/>
        <n v="7.18"/>
        <n v="7.53"/>
        <n v="7.79"/>
        <n v="7.26"/>
        <n v="7.48"/>
        <n v="7.65"/>
        <n v="8.32"/>
        <n v="7.59"/>
        <n v="7.54"/>
        <n v="7.66"/>
        <n v="8.3"/>
        <n v="7.71"/>
        <n v="7.3"/>
        <n v="8.36"/>
        <n v="7.09"/>
        <n v="7.52"/>
        <n v="8.07"/>
        <n v="7.81"/>
        <n v="7.8"/>
        <n v="7.69"/>
        <n v="8.05"/>
        <n v="8.22"/>
        <n v="8.67"/>
      </sharedItems>
    </cacheField>
    <cacheField name="CONDELE">
      <sharedItems containsSemiMixedTypes="0" containsString="0" containsMixedTypes="0" containsNumber="1" count="28">
        <n v="55.8"/>
        <n v="49.2"/>
        <n v="60.8"/>
        <n v="67.2"/>
        <n v="66.6"/>
        <n v="89.4"/>
        <n v="71.1"/>
        <n v="137.2"/>
        <n v="65"/>
        <n v="62"/>
        <n v="56.16"/>
        <n v="69.1"/>
        <n v="56.5"/>
        <n v="51.9"/>
        <n v="58.2"/>
        <n v="64.9"/>
        <n v="43.1"/>
        <n v="56.6"/>
        <n v="40.5"/>
        <n v="43.3"/>
        <n v="151"/>
        <n v="131.7"/>
        <n v="150.4"/>
        <n v="136.5"/>
        <n v="250"/>
        <n v="450"/>
        <n v="600"/>
        <n v="620"/>
      </sharedItems>
    </cacheField>
    <cacheField name="COR">
      <sharedItems containsSemiMixedTypes="0" containsString="0" containsMixedTypes="0" containsNumber="1" count="9">
        <n v="7.5"/>
        <n v="15"/>
        <n v="2.5"/>
        <n v="5"/>
        <n v="4"/>
        <n v="10"/>
        <n v="3.5"/>
        <n v="8.75"/>
        <n v="20"/>
      </sharedItems>
    </cacheField>
    <cacheField name="TURBI">
      <sharedItems containsSemiMixedTypes="0" containsString="0" containsMixedTypes="0" containsNumber="1" count="26">
        <n v="70"/>
        <n v="71"/>
        <n v="12.6"/>
        <n v="4.72"/>
        <n v="54"/>
        <n v="41"/>
        <n v="11.87"/>
        <n v="7.39"/>
        <n v="80"/>
        <n v="58"/>
        <n v="16.3"/>
        <n v="7.42"/>
        <n v="78"/>
        <n v="50"/>
        <n v="10.8"/>
        <n v="3.37"/>
        <n v="44"/>
        <n v="9.79"/>
        <n v="9.26"/>
        <n v="66"/>
        <n v="23.9"/>
        <n v="28.82"/>
        <n v="1340"/>
        <n v="43"/>
        <n v="20.97"/>
        <n v="13.13"/>
      </sharedItems>
    </cacheField>
    <cacheField name="STD">
      <sharedItems containsSemiMixedTypes="0" containsString="0" containsMixedTypes="0" containsNumber="1" count="26">
        <n v="51.4"/>
        <n v="64.3"/>
        <n v="47.6"/>
        <n v="66.4"/>
        <n v="54.3"/>
        <n v="70.3"/>
        <n v="57.9"/>
        <n v="117.3"/>
        <n v="47.8"/>
        <n v="48.2"/>
        <n v="53"/>
        <n v="56.2"/>
        <n v="38.3"/>
        <n v="63"/>
        <n v="49.3"/>
        <n v="54.7"/>
        <n v="53.6"/>
        <n v="52.9"/>
        <n v="133"/>
        <n v="107"/>
        <n v="118.7"/>
        <n v="120.5"/>
        <n v="186"/>
        <n v="286.1"/>
        <n v="357.6"/>
        <n v="393.3"/>
      </sharedItems>
    </cacheField>
    <cacheField name="SS">
      <sharedItems containsSemiMixedTypes="0" containsString="0" containsMixedTypes="0" containsNumber="1" count="22">
        <n v="77"/>
        <n v="82"/>
        <n v="5.5"/>
        <n v="5"/>
        <n v="68"/>
        <n v="54"/>
        <n v="16.5"/>
        <n v="7.5"/>
        <n v="118"/>
        <n v="105"/>
        <n v="12"/>
        <n v="10.5"/>
        <n v="113"/>
        <n v="6.5"/>
        <n v="14.5"/>
        <n v="96"/>
        <n v="9.5"/>
        <n v="52"/>
        <n v="76"/>
        <n v="27.5"/>
        <n v="1724"/>
        <n v="74"/>
      </sharedItems>
    </cacheField>
    <cacheField name="FETOT">
      <sharedItems containsSemiMixedTypes="0" containsString="0" containsMixedTypes="0" containsNumber="1" count="13">
        <n v="8.15"/>
        <n v="0"/>
        <n v="0.86"/>
        <n v="5.41"/>
        <n v="0.97"/>
        <n v="10.59"/>
        <n v="1.46"/>
        <n v="8.3"/>
        <n v="0.72"/>
        <n v="5.72"/>
        <n v="3.74"/>
        <n v="1.96"/>
        <n v="119.56"/>
      </sharedItems>
    </cacheField>
    <cacheField name="FESOLU">
      <sharedItems containsSemiMixedTypes="0" containsString="0" containsMixedTypes="0" containsNumber="1" count="19">
        <n v="0.44"/>
        <n v="0.59"/>
        <n v="0.1"/>
        <n v="0.05"/>
        <n v="0.43"/>
        <n v="0.37"/>
        <n v="0.75"/>
        <n v="0.85"/>
        <n v="0.12"/>
        <n v="1.22"/>
        <n v="0.81"/>
        <n v="0.09"/>
        <n v="1.14"/>
        <n v="0.68"/>
        <n v="0.19"/>
        <n v="0.87"/>
        <n v="0.13"/>
        <n v="0.62"/>
        <n v="0.2"/>
      </sharedItems>
    </cacheField>
    <cacheField name="NITRAMO">
      <sharedItems containsSemiMixedTypes="0" containsString="0" containsMixedTypes="0" containsNumber="1" count="12">
        <n v="0.15"/>
        <n v="0.05"/>
        <n v="0.06"/>
        <n v="0.13"/>
        <n v="0.14"/>
        <n v="0.27"/>
        <n v="0.07"/>
        <n v="0.1"/>
        <n v="0.09"/>
        <n v="0.08"/>
        <n v="0.11"/>
        <n v="0.2"/>
      </sharedItems>
    </cacheField>
    <cacheField name="NINITRI">
      <sharedItems containsSemiMixedTypes="0" containsString="0" containsMixedTypes="0" containsNumber="1" count="11">
        <n v="0.29"/>
        <n v="0.25"/>
        <n v="0.01"/>
        <n v="0.31"/>
        <n v="0.19"/>
        <n v="0.34"/>
        <n v="1.67"/>
        <n v="0.3"/>
        <n v="0.06"/>
        <n v="0.14"/>
        <n v="0.05"/>
      </sharedItems>
    </cacheField>
    <cacheField name="FOSFTOT">
      <sharedItems containsSemiMixedTypes="0" containsString="0" containsMixedTypes="0" containsNumber="1" count="20">
        <n v="0.079"/>
        <n v="0.075"/>
        <n v="0.1"/>
        <n v="0.03"/>
        <n v="0.072"/>
        <n v="0.001"/>
        <n v="1.1"/>
        <n v="0.07"/>
        <n v="0.076"/>
        <n v="0.046"/>
        <n v="0.01"/>
        <n v="0.092"/>
        <n v="0.064"/>
        <n v="0.038"/>
        <n v="0.051"/>
        <n v="0.02"/>
        <n v="0.04"/>
        <n v="0.123"/>
        <n v="0.036"/>
        <n v="0.026"/>
      </sharedItems>
    </cacheField>
    <cacheField name="IQA">
      <sharedItems containsSemiMixedTypes="0" containsString="0" containsMixedTypes="0" containsNumber="1" count="26">
        <n v="59.7"/>
        <n v="59.3"/>
        <n v="73.1"/>
        <n v="76.1"/>
        <n v="61.5"/>
        <n v="50.2"/>
        <n v="57.4"/>
        <n v="49.4"/>
        <n v="61.2"/>
        <n v="54.9"/>
        <n v="78.3"/>
        <n v="71.5"/>
        <n v="61.4"/>
        <n v="76"/>
        <n v="68.5"/>
        <n v="69"/>
        <n v="67"/>
        <n v="76.9"/>
        <n v="78.7"/>
        <n v="66"/>
        <n v="63.4"/>
        <n v="74.4"/>
        <n v="57"/>
        <n v="38.4"/>
        <n v="67.4"/>
        <n v="59"/>
      </sharedItems>
    </cacheField>
    <cacheField name="OXIDIS">
      <sharedItems containsSemiMixedTypes="0" containsString="0" containsMixedTypes="0" containsNumber="1" count="22">
        <n v="7.7"/>
        <n v="7"/>
        <n v="8.43"/>
        <n v="7.12"/>
        <n v="7.65"/>
        <n v="6.9"/>
        <n v="8"/>
        <n v="6.5"/>
        <n v="6.68"/>
        <n v="7.3"/>
        <n v="6.3"/>
        <n v="7.11"/>
        <n v="7.6"/>
        <n v="7.1"/>
        <n v="8.32"/>
        <n v="7.64"/>
        <n v="7.9"/>
        <n v="7.61"/>
        <n v="7.4"/>
        <n v="6.8"/>
        <n v="7.51"/>
        <n v="9.3"/>
      </sharedItems>
    </cacheField>
    <cacheField name="ODSAT">
      <sharedItems containsSemiMixedTypes="0" containsString="0" containsMixedTypes="0" containsNumber="1" count="24">
        <n v="7.81"/>
        <n v="7.88"/>
        <n v="8.68"/>
        <n v="8.11"/>
        <n v="7.66"/>
        <n v="7.8"/>
        <n v="8.42"/>
        <n v="7.65"/>
        <n v="7.79"/>
        <n v="8.67"/>
        <n v="8.02"/>
        <n v="7.57"/>
        <n v="7.78"/>
        <n v="8.41"/>
        <n v="7.86"/>
        <n v="7.64"/>
        <n v="8.33"/>
        <n v="8.09"/>
        <n v="7.43"/>
        <n v="8.16"/>
        <n v="7.92"/>
        <n v="7.28"/>
        <n v="8.31"/>
        <n v="7.77"/>
      </sharedItems>
    </cacheField>
    <cacheField name="DBO">
      <sharedItems containsSemiMixedTypes="0" containsString="0" containsMixedTypes="0" containsNumber="1" count="23">
        <n v="1.3"/>
        <n v="0.9"/>
        <n v="1.63"/>
        <n v="1.33"/>
        <n v="2.25"/>
        <n v="1"/>
        <n v="2.34"/>
        <n v="3.03"/>
        <n v="1.4"/>
        <n v="0.7"/>
        <n v="0.3"/>
        <n v="1.72"/>
        <n v="1.5"/>
        <n v="0.1"/>
        <n v="0.71"/>
        <n v="1.56"/>
        <n v="1.67"/>
        <n v="0.57"/>
        <n v="1.6"/>
        <n v="0.6"/>
        <n v="1.79"/>
        <n v="3.3"/>
        <n v="2.3"/>
      </sharedItems>
    </cacheField>
    <cacheField name="COLIFEC">
      <sharedItems containsSemiMixedTypes="0" containsString="0" containsMixedTypes="0" containsNumber="1" containsInteger="1" count="22">
        <n v="3400"/>
        <n v="340"/>
        <n v="270"/>
        <n v="2400"/>
        <n v="240000"/>
        <n v="1700"/>
        <n v="22000"/>
        <n v="110"/>
        <n v="500"/>
        <n v="2200"/>
        <n v="1300"/>
        <n v="140"/>
        <n v="1100"/>
        <n v="220"/>
        <n v="1400"/>
        <n v="130"/>
        <n v="900"/>
        <n v="90"/>
        <n v="17000"/>
        <n v="35000"/>
        <n v="80"/>
        <n v="3000"/>
      </sharedItems>
    </cacheField>
    <cacheField name="ESTREPFEC">
      <sharedItems containsSemiMixedTypes="0" containsString="0" containsMixedTypes="0" containsNumber="1" containsInteger="1" count="19">
        <n v="2200"/>
        <n v="5000"/>
        <n v="220"/>
        <n v="80"/>
        <n v="9000"/>
        <n v="160000"/>
        <n v="300"/>
        <n v="700"/>
        <n v="60"/>
        <n v="70"/>
        <n v="230"/>
        <n v="330"/>
        <n v="500"/>
        <n v="110"/>
        <n v="14"/>
        <n v="3000"/>
        <n v="22000"/>
        <n v="800"/>
        <n v="20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T29" sheet="FQBgeral1"/>
  </cacheSource>
  <cacheFields count="20">
    <cacheField name="CODIGO">
      <sharedItems containsMixedTypes="0" count="7">
        <s v="AM010"/>
        <s v="AM020"/>
        <s v="AM030"/>
        <s v="AM040"/>
        <s v="AM050"/>
        <s v="AM060"/>
        <s v="AM070"/>
      </sharedItems>
    </cacheField>
    <cacheField name="DATA1">
      <sharedItems containsSemiMixedTypes="0" containsNonDate="0" containsDate="1" containsString="0" containsMixedTypes="0" count="8">
        <d v="1997-01-31T00:00:00.000"/>
        <d v="1997-03-24T00:00:00.000"/>
        <d v="1997-07-29T00:00:00.000"/>
        <d v="1997-09-08T00:00:00.000"/>
        <d v="1997-01-30T00:00:00.000"/>
        <d v="1997-03-25T00:00:00.000"/>
        <d v="1997-07-30T00:00:00.000"/>
        <d v="1997-09-09T00:00:00.000"/>
      </sharedItems>
    </cacheField>
    <cacheField name="DATA">
      <sharedItems containsMixedTypes="0" count="4">
        <s v="Jan/97"/>
        <s v="Mar/97"/>
        <s v="Jul/97"/>
        <s v="Set/97"/>
      </sharedItems>
    </cacheField>
    <cacheField name="PH">
      <sharedItems containsSemiMixedTypes="0" containsString="0" containsMixedTypes="0" containsNumber="1" count="24">
        <n v="7.31"/>
        <n v="7.18"/>
        <n v="7.53"/>
        <n v="7.79"/>
        <n v="7.26"/>
        <n v="7.48"/>
        <n v="7.65"/>
        <n v="8.32"/>
        <n v="7.59"/>
        <n v="7.54"/>
        <n v="7.66"/>
        <n v="8.3"/>
        <n v="7.71"/>
        <n v="7.3"/>
        <n v="8.36"/>
        <n v="7.09"/>
        <n v="7.52"/>
        <n v="8.07"/>
        <n v="7.81"/>
        <n v="7.8"/>
        <n v="7.69"/>
        <n v="8.05"/>
        <n v="8.22"/>
        <n v="8.67"/>
      </sharedItems>
    </cacheField>
    <cacheField name="CONDELE">
      <sharedItems containsSemiMixedTypes="0" containsString="0" containsMixedTypes="0" containsNumber="1" count="28">
        <n v="55.8"/>
        <n v="49.2"/>
        <n v="60.8"/>
        <n v="67.2"/>
        <n v="66.6"/>
        <n v="89.4"/>
        <n v="71.1"/>
        <n v="137.2"/>
        <n v="65"/>
        <n v="62"/>
        <n v="56.16"/>
        <n v="69.1"/>
        <n v="56.5"/>
        <n v="51.9"/>
        <n v="58.2"/>
        <n v="64.9"/>
        <n v="43.1"/>
        <n v="56.6"/>
        <n v="40.5"/>
        <n v="43.3"/>
        <n v="151"/>
        <n v="131.7"/>
        <n v="150.4"/>
        <n v="136.5"/>
        <n v="250"/>
        <n v="450"/>
        <n v="600"/>
        <n v="620"/>
      </sharedItems>
    </cacheField>
    <cacheField name="COR">
      <sharedItems containsSemiMixedTypes="0" containsString="0" containsMixedTypes="0" containsNumber="1" count="9">
        <n v="7.5"/>
        <n v="15"/>
        <n v="2.5"/>
        <n v="5"/>
        <n v="4"/>
        <n v="10"/>
        <n v="3.5"/>
        <n v="8.75"/>
        <n v="20"/>
      </sharedItems>
    </cacheField>
    <cacheField name="TURBI">
      <sharedItems containsSemiMixedTypes="0" containsString="0" containsMixedTypes="0" containsNumber="1" count="26">
        <n v="70"/>
        <n v="71"/>
        <n v="12.6"/>
        <n v="4.72"/>
        <n v="54"/>
        <n v="41"/>
        <n v="11.87"/>
        <n v="7.39"/>
        <n v="80"/>
        <n v="58"/>
        <n v="16.3"/>
        <n v="7.42"/>
        <n v="78"/>
        <n v="50"/>
        <n v="10.8"/>
        <n v="3.37"/>
        <n v="44"/>
        <n v="9.79"/>
        <n v="9.26"/>
        <n v="66"/>
        <n v="23.9"/>
        <n v="28.82"/>
        <n v="1340"/>
        <n v="43"/>
        <n v="20.97"/>
        <n v="13.13"/>
      </sharedItems>
    </cacheField>
    <cacheField name="STD">
      <sharedItems containsSemiMixedTypes="0" containsString="0" containsMixedTypes="0" containsNumber="1" count="26">
        <n v="51.4"/>
        <n v="64.3"/>
        <n v="47.6"/>
        <n v="66.4"/>
        <n v="54.3"/>
        <n v="70.3"/>
        <n v="57.9"/>
        <n v="117.3"/>
        <n v="47.8"/>
        <n v="48.2"/>
        <n v="53"/>
        <n v="56.2"/>
        <n v="38.3"/>
        <n v="63"/>
        <n v="49.3"/>
        <n v="54.7"/>
        <n v="53.6"/>
        <n v="52.9"/>
        <n v="133"/>
        <n v="107"/>
        <n v="118.7"/>
        <n v="120.5"/>
        <n v="186"/>
        <n v="286.1"/>
        <n v="357.6"/>
        <n v="393.3"/>
      </sharedItems>
    </cacheField>
    <cacheField name="SS">
      <sharedItems containsSemiMixedTypes="0" containsString="0" containsMixedTypes="0" containsNumber="1" count="22">
        <n v="77"/>
        <n v="82"/>
        <n v="5.5"/>
        <n v="5"/>
        <n v="68"/>
        <n v="54"/>
        <n v="16.5"/>
        <n v="7.5"/>
        <n v="118"/>
        <n v="105"/>
        <n v="12"/>
        <n v="10.5"/>
        <n v="113"/>
        <n v="6.5"/>
        <n v="14.5"/>
        <n v="96"/>
        <n v="9.5"/>
        <n v="52"/>
        <n v="76"/>
        <n v="27.5"/>
        <n v="1724"/>
        <n v="74"/>
      </sharedItems>
    </cacheField>
    <cacheField name="FETOT">
      <sharedItems containsSemiMixedTypes="0" containsString="0" containsMixedTypes="0" containsNumber="1" count="13">
        <n v="8.15"/>
        <n v="0"/>
        <n v="0.86"/>
        <n v="5.41"/>
        <n v="0.97"/>
        <n v="10.59"/>
        <n v="1.46"/>
        <n v="8.3"/>
        <n v="0.72"/>
        <n v="5.72"/>
        <n v="3.74"/>
        <n v="1.96"/>
        <n v="119.56"/>
      </sharedItems>
    </cacheField>
    <cacheField name="FESOLU">
      <sharedItems containsSemiMixedTypes="0" containsString="0" containsMixedTypes="0" containsNumber="1" count="19">
        <n v="0.44"/>
        <n v="0.59"/>
        <n v="0.1"/>
        <n v="0.05"/>
        <n v="0.43"/>
        <n v="0.37"/>
        <n v="0.75"/>
        <n v="0.85"/>
        <n v="0.12"/>
        <n v="1.22"/>
        <n v="0.81"/>
        <n v="0.09"/>
        <n v="1.14"/>
        <n v="0.68"/>
        <n v="0.19"/>
        <n v="0.87"/>
        <n v="0.13"/>
        <n v="0.62"/>
        <n v="0.2"/>
      </sharedItems>
    </cacheField>
    <cacheField name="NITRAMO">
      <sharedItems containsSemiMixedTypes="0" containsString="0" containsMixedTypes="0" containsNumber="1" count="12">
        <n v="0.15"/>
        <n v="0.05"/>
        <n v="0.06"/>
        <n v="0.13"/>
        <n v="0.14"/>
        <n v="0.27"/>
        <n v="0.07"/>
        <n v="0.1"/>
        <n v="0.09"/>
        <n v="0.08"/>
        <n v="0.11"/>
        <n v="0.2"/>
      </sharedItems>
    </cacheField>
    <cacheField name="NINITRI">
      <sharedItems containsSemiMixedTypes="0" containsString="0" containsMixedTypes="0" containsNumber="1" count="11">
        <n v="0.29"/>
        <n v="0.25"/>
        <n v="0.01"/>
        <n v="0.31"/>
        <n v="0.19"/>
        <n v="0.34"/>
        <n v="1.67"/>
        <n v="0.3"/>
        <n v="0.06"/>
        <n v="0.14"/>
        <n v="0.05"/>
      </sharedItems>
    </cacheField>
    <cacheField name="FOSFTOT">
      <sharedItems containsSemiMixedTypes="0" containsString="0" containsMixedTypes="0" containsNumber="1" count="20">
        <n v="0.079"/>
        <n v="0.075"/>
        <n v="0.1"/>
        <n v="0.03"/>
        <n v="0.072"/>
        <n v="0.001"/>
        <n v="1.1"/>
        <n v="0.07"/>
        <n v="0.076"/>
        <n v="0.046"/>
        <n v="0.01"/>
        <n v="0.092"/>
        <n v="0.064"/>
        <n v="0.038"/>
        <n v="0.051"/>
        <n v="0.02"/>
        <n v="0.04"/>
        <n v="0.123"/>
        <n v="0.036"/>
        <n v="0.026"/>
      </sharedItems>
    </cacheField>
    <cacheField name="IQA">
      <sharedItems containsSemiMixedTypes="0" containsString="0" containsMixedTypes="0" containsNumber="1" count="26">
        <n v="59.7"/>
        <n v="59.3"/>
        <n v="73.1"/>
        <n v="76.1"/>
        <n v="61.5"/>
        <n v="50.2"/>
        <n v="57.4"/>
        <n v="49.4"/>
        <n v="61.2"/>
        <n v="54.9"/>
        <n v="78.3"/>
        <n v="71.5"/>
        <n v="61.4"/>
        <n v="76"/>
        <n v="68.5"/>
        <n v="69"/>
        <n v="67"/>
        <n v="76.9"/>
        <n v="78.7"/>
        <n v="66"/>
        <n v="63.4"/>
        <n v="74.4"/>
        <n v="57"/>
        <n v="38.4"/>
        <n v="67.4"/>
        <n v="59"/>
      </sharedItems>
    </cacheField>
    <cacheField name="OXIDIS">
      <sharedItems containsSemiMixedTypes="0" containsString="0" containsMixedTypes="0" containsNumber="1" count="22">
        <n v="7.7"/>
        <n v="7"/>
        <n v="8.43"/>
        <n v="7.12"/>
        <n v="7.65"/>
        <n v="6.9"/>
        <n v="8"/>
        <n v="6.5"/>
        <n v="6.68"/>
        <n v="7.3"/>
        <n v="6.3"/>
        <n v="7.11"/>
        <n v="7.6"/>
        <n v="7.1"/>
        <n v="8.32"/>
        <n v="7.64"/>
        <n v="7.9"/>
        <n v="7.61"/>
        <n v="7.4"/>
        <n v="6.8"/>
        <n v="7.51"/>
        <n v="9.3"/>
      </sharedItems>
    </cacheField>
    <cacheField name="ODSAT">
      <sharedItems containsSemiMixedTypes="0" containsString="0" containsMixedTypes="0" containsNumber="1" count="24">
        <n v="7.81"/>
        <n v="7.88"/>
        <n v="8.68"/>
        <n v="8.11"/>
        <n v="7.66"/>
        <n v="7.8"/>
        <n v="8.42"/>
        <n v="7.65"/>
        <n v="7.79"/>
        <n v="8.67"/>
        <n v="8.02"/>
        <n v="7.57"/>
        <n v="7.78"/>
        <n v="8.41"/>
        <n v="7.86"/>
        <n v="7.64"/>
        <n v="8.33"/>
        <n v="8.09"/>
        <n v="7.43"/>
        <n v="8.16"/>
        <n v="7.92"/>
        <n v="7.28"/>
        <n v="8.31"/>
        <n v="7.77"/>
      </sharedItems>
    </cacheField>
    <cacheField name="DBO">
      <sharedItems containsSemiMixedTypes="0" containsString="0" containsMixedTypes="0" containsNumber="1" count="23">
        <n v="1.3"/>
        <n v="0.9"/>
        <n v="1.63"/>
        <n v="1.33"/>
        <n v="2.25"/>
        <n v="1"/>
        <n v="2.34"/>
        <n v="3.03"/>
        <n v="1.4"/>
        <n v="0.7"/>
        <n v="0.3"/>
        <n v="1.72"/>
        <n v="1.5"/>
        <n v="0.1"/>
        <n v="0.71"/>
        <n v="1.56"/>
        <n v="1.67"/>
        <n v="0.57"/>
        <n v="1.6"/>
        <n v="0.6"/>
        <n v="1.79"/>
        <n v="3.3"/>
        <n v="2.3"/>
      </sharedItems>
    </cacheField>
    <cacheField name="COLIFEC">
      <sharedItems containsSemiMixedTypes="0" containsString="0" containsMixedTypes="0" containsNumber="1" containsInteger="1" count="22">
        <n v="3400"/>
        <n v="340"/>
        <n v="270"/>
        <n v="2400"/>
        <n v="240000"/>
        <n v="1700"/>
        <n v="22000"/>
        <n v="110"/>
        <n v="500"/>
        <n v="2200"/>
        <n v="1300"/>
        <n v="140"/>
        <n v="1100"/>
        <n v="220"/>
        <n v="1400"/>
        <n v="130"/>
        <n v="900"/>
        <n v="90"/>
        <n v="17000"/>
        <n v="35000"/>
        <n v="80"/>
        <n v="3000"/>
      </sharedItems>
    </cacheField>
    <cacheField name="ESTREPFEC">
      <sharedItems containsSemiMixedTypes="0" containsString="0" containsMixedTypes="0" containsNumber="1" containsInteger="1" count="19">
        <n v="2200"/>
        <n v="5000"/>
        <n v="220"/>
        <n v="80"/>
        <n v="9000"/>
        <n v="160000"/>
        <n v="300"/>
        <n v="700"/>
        <n v="60"/>
        <n v="70"/>
        <n v="230"/>
        <n v="330"/>
        <n v="500"/>
        <n v="110"/>
        <n v="14"/>
        <n v="3000"/>
        <n v="22000"/>
        <n v="800"/>
        <n v="20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T29" sheet="FQBgeral1"/>
  </cacheSource>
  <cacheFields count="20">
    <cacheField name="CODIGO">
      <sharedItems containsMixedTypes="0" count="7">
        <s v="AM010"/>
        <s v="AM020"/>
        <s v="AM030"/>
        <s v="AM040"/>
        <s v="AM050"/>
        <s v="AM060"/>
        <s v="AM070"/>
      </sharedItems>
    </cacheField>
    <cacheField name="DATA1">
      <sharedItems containsSemiMixedTypes="0" containsNonDate="0" containsDate="1" containsString="0" containsMixedTypes="0" count="8">
        <d v="1997-01-31T00:00:00.000"/>
        <d v="1997-03-24T00:00:00.000"/>
        <d v="1997-07-29T00:00:00.000"/>
        <d v="1997-09-08T00:00:00.000"/>
        <d v="1997-01-30T00:00:00.000"/>
        <d v="1997-03-25T00:00:00.000"/>
        <d v="1997-07-30T00:00:00.000"/>
        <d v="1997-09-09T00:00:00.000"/>
      </sharedItems>
    </cacheField>
    <cacheField name="DATA">
      <sharedItems containsMixedTypes="0" count="4">
        <s v="Jan/97"/>
        <s v="Mar/97"/>
        <s v="Jul/97"/>
        <s v="Set/97"/>
      </sharedItems>
    </cacheField>
    <cacheField name="PH">
      <sharedItems containsSemiMixedTypes="0" containsString="0" containsMixedTypes="0" containsNumber="1" count="24">
        <n v="7.31"/>
        <n v="7.18"/>
        <n v="7.53"/>
        <n v="7.79"/>
        <n v="7.26"/>
        <n v="7.48"/>
        <n v="7.65"/>
        <n v="8.32"/>
        <n v="7.59"/>
        <n v="7.54"/>
        <n v="7.66"/>
        <n v="8.3"/>
        <n v="7.71"/>
        <n v="7.3"/>
        <n v="8.36"/>
        <n v="7.09"/>
        <n v="7.52"/>
        <n v="8.07"/>
        <n v="7.81"/>
        <n v="7.8"/>
        <n v="7.69"/>
        <n v="8.05"/>
        <n v="8.22"/>
        <n v="8.67"/>
      </sharedItems>
    </cacheField>
    <cacheField name="CONDELE">
      <sharedItems containsSemiMixedTypes="0" containsString="0" containsMixedTypes="0" containsNumber="1" count="28">
        <n v="55.8"/>
        <n v="49.2"/>
        <n v="60.8"/>
        <n v="67.2"/>
        <n v="66.6"/>
        <n v="89.4"/>
        <n v="71.1"/>
        <n v="137.2"/>
        <n v="65"/>
        <n v="62"/>
        <n v="56.16"/>
        <n v="69.1"/>
        <n v="56.5"/>
        <n v="51.9"/>
        <n v="58.2"/>
        <n v="64.9"/>
        <n v="43.1"/>
        <n v="56.6"/>
        <n v="40.5"/>
        <n v="43.3"/>
        <n v="151"/>
        <n v="131.7"/>
        <n v="150.4"/>
        <n v="136.5"/>
        <n v="250"/>
        <n v="450"/>
        <n v="600"/>
        <n v="620"/>
      </sharedItems>
    </cacheField>
    <cacheField name="COR">
      <sharedItems containsSemiMixedTypes="0" containsString="0" containsMixedTypes="0" containsNumber="1" count="9">
        <n v="7.5"/>
        <n v="15"/>
        <n v="2.5"/>
        <n v="5"/>
        <n v="4"/>
        <n v="10"/>
        <n v="3.5"/>
        <n v="8.75"/>
        <n v="20"/>
      </sharedItems>
    </cacheField>
    <cacheField name="TURBI">
      <sharedItems containsSemiMixedTypes="0" containsString="0" containsMixedTypes="0" containsNumber="1" count="26">
        <n v="70"/>
        <n v="71"/>
        <n v="12.6"/>
        <n v="4.72"/>
        <n v="54"/>
        <n v="41"/>
        <n v="11.87"/>
        <n v="7.39"/>
        <n v="80"/>
        <n v="58"/>
        <n v="16.3"/>
        <n v="7.42"/>
        <n v="78"/>
        <n v="50"/>
        <n v="10.8"/>
        <n v="3.37"/>
        <n v="44"/>
        <n v="9.79"/>
        <n v="9.26"/>
        <n v="66"/>
        <n v="23.9"/>
        <n v="28.82"/>
        <n v="1340"/>
        <n v="43"/>
        <n v="20.97"/>
        <n v="13.13"/>
      </sharedItems>
    </cacheField>
    <cacheField name="STD">
      <sharedItems containsSemiMixedTypes="0" containsString="0" containsMixedTypes="0" containsNumber="1" count="26">
        <n v="51.4"/>
        <n v="64.3"/>
        <n v="47.6"/>
        <n v="66.4"/>
        <n v="54.3"/>
        <n v="70.3"/>
        <n v="57.9"/>
        <n v="117.3"/>
        <n v="47.8"/>
        <n v="48.2"/>
        <n v="53"/>
        <n v="56.2"/>
        <n v="38.3"/>
        <n v="63"/>
        <n v="49.3"/>
        <n v="54.7"/>
        <n v="53.6"/>
        <n v="52.9"/>
        <n v="133"/>
        <n v="107"/>
        <n v="118.7"/>
        <n v="120.5"/>
        <n v="186"/>
        <n v="286.1"/>
        <n v="357.6"/>
        <n v="393.3"/>
      </sharedItems>
    </cacheField>
    <cacheField name="SS">
      <sharedItems containsSemiMixedTypes="0" containsString="0" containsMixedTypes="0" containsNumber="1" count="22">
        <n v="77"/>
        <n v="82"/>
        <n v="5.5"/>
        <n v="5"/>
        <n v="68"/>
        <n v="54"/>
        <n v="16.5"/>
        <n v="7.5"/>
        <n v="118"/>
        <n v="105"/>
        <n v="12"/>
        <n v="10.5"/>
        <n v="113"/>
        <n v="6.5"/>
        <n v="14.5"/>
        <n v="96"/>
        <n v="9.5"/>
        <n v="52"/>
        <n v="76"/>
        <n v="27.5"/>
        <n v="1724"/>
        <n v="74"/>
      </sharedItems>
    </cacheField>
    <cacheField name="FETOT">
      <sharedItems containsSemiMixedTypes="0" containsString="0" containsMixedTypes="0" containsNumber="1" count="13">
        <n v="8.15"/>
        <n v="0"/>
        <n v="0.86"/>
        <n v="5.41"/>
        <n v="0.97"/>
        <n v="10.59"/>
        <n v="1.46"/>
        <n v="8.3"/>
        <n v="0.72"/>
        <n v="5.72"/>
        <n v="3.74"/>
        <n v="1.96"/>
        <n v="119.56"/>
      </sharedItems>
    </cacheField>
    <cacheField name="FESOLU">
      <sharedItems containsSemiMixedTypes="0" containsString="0" containsMixedTypes="0" containsNumber="1" count="19">
        <n v="0.44"/>
        <n v="0.59"/>
        <n v="0.1"/>
        <n v="0.05"/>
        <n v="0.43"/>
        <n v="0.37"/>
        <n v="0.75"/>
        <n v="0.85"/>
        <n v="0.12"/>
        <n v="1.22"/>
        <n v="0.81"/>
        <n v="0.09"/>
        <n v="1.14"/>
        <n v="0.68"/>
        <n v="0.19"/>
        <n v="0.87"/>
        <n v="0.13"/>
        <n v="0.62"/>
        <n v="0.2"/>
      </sharedItems>
    </cacheField>
    <cacheField name="NITRAMO">
      <sharedItems containsSemiMixedTypes="0" containsString="0" containsMixedTypes="0" containsNumber="1" count="12">
        <n v="0.15"/>
        <n v="0.05"/>
        <n v="0.06"/>
        <n v="0.13"/>
        <n v="0.14"/>
        <n v="0.27"/>
        <n v="0.07"/>
        <n v="0.1"/>
        <n v="0.09"/>
        <n v="0.08"/>
        <n v="0.11"/>
        <n v="0.2"/>
      </sharedItems>
    </cacheField>
    <cacheField name="NINITRI">
      <sharedItems containsSemiMixedTypes="0" containsString="0" containsMixedTypes="0" containsNumber="1" count="11">
        <n v="0.29"/>
        <n v="0.25"/>
        <n v="0.01"/>
        <n v="0.31"/>
        <n v="0.19"/>
        <n v="0.34"/>
        <n v="1.67"/>
        <n v="0.3"/>
        <n v="0.06"/>
        <n v="0.14"/>
        <n v="0.05"/>
      </sharedItems>
    </cacheField>
    <cacheField name="FOSFTOT">
      <sharedItems containsSemiMixedTypes="0" containsString="0" containsMixedTypes="0" containsNumber="1" count="20">
        <n v="0.079"/>
        <n v="0.075"/>
        <n v="0.1"/>
        <n v="0.03"/>
        <n v="0.072"/>
        <n v="0.001"/>
        <n v="1.1"/>
        <n v="0.07"/>
        <n v="0.076"/>
        <n v="0.046"/>
        <n v="0.01"/>
        <n v="0.092"/>
        <n v="0.064"/>
        <n v="0.038"/>
        <n v="0.051"/>
        <n v="0.02"/>
        <n v="0.04"/>
        <n v="0.123"/>
        <n v="0.036"/>
        <n v="0.026"/>
      </sharedItems>
    </cacheField>
    <cacheField name="IQA">
      <sharedItems containsSemiMixedTypes="0" containsString="0" containsMixedTypes="0" containsNumber="1" count="26">
        <n v="59.7"/>
        <n v="59.3"/>
        <n v="73.1"/>
        <n v="76.1"/>
        <n v="61.5"/>
        <n v="50.2"/>
        <n v="57.4"/>
        <n v="49.4"/>
        <n v="61.2"/>
        <n v="54.9"/>
        <n v="78.3"/>
        <n v="71.5"/>
        <n v="61.4"/>
        <n v="76"/>
        <n v="68.5"/>
        <n v="69"/>
        <n v="67"/>
        <n v="76.9"/>
        <n v="78.7"/>
        <n v="66"/>
        <n v="63.4"/>
        <n v="74.4"/>
        <n v="57"/>
        <n v="38.4"/>
        <n v="67.4"/>
        <n v="59"/>
      </sharedItems>
    </cacheField>
    <cacheField name="OXIDIS">
      <sharedItems containsSemiMixedTypes="0" containsString="0" containsMixedTypes="0" containsNumber="1" count="22">
        <n v="7.7"/>
        <n v="7"/>
        <n v="8.43"/>
        <n v="7.12"/>
        <n v="7.65"/>
        <n v="6.9"/>
        <n v="8"/>
        <n v="6.5"/>
        <n v="6.68"/>
        <n v="7.3"/>
        <n v="6.3"/>
        <n v="7.11"/>
        <n v="7.6"/>
        <n v="7.1"/>
        <n v="8.32"/>
        <n v="7.64"/>
        <n v="7.9"/>
        <n v="7.61"/>
        <n v="7.4"/>
        <n v="6.8"/>
        <n v="7.51"/>
        <n v="9.3"/>
      </sharedItems>
    </cacheField>
    <cacheField name="ODSAT">
      <sharedItems containsSemiMixedTypes="0" containsString="0" containsMixedTypes="0" containsNumber="1" count="24">
        <n v="7.81"/>
        <n v="7.88"/>
        <n v="8.68"/>
        <n v="8.11"/>
        <n v="7.66"/>
        <n v="7.8"/>
        <n v="8.42"/>
        <n v="7.65"/>
        <n v="7.79"/>
        <n v="8.67"/>
        <n v="8.02"/>
        <n v="7.57"/>
        <n v="7.78"/>
        <n v="8.41"/>
        <n v="7.86"/>
        <n v="7.64"/>
        <n v="8.33"/>
        <n v="8.09"/>
        <n v="7.43"/>
        <n v="8.16"/>
        <n v="7.92"/>
        <n v="7.28"/>
        <n v="8.31"/>
        <n v="7.77"/>
      </sharedItems>
    </cacheField>
    <cacheField name="DBO">
      <sharedItems containsSemiMixedTypes="0" containsString="0" containsMixedTypes="0" containsNumber="1" count="23">
        <n v="1.3"/>
        <n v="0.9"/>
        <n v="1.63"/>
        <n v="1.33"/>
        <n v="2.25"/>
        <n v="1"/>
        <n v="2.34"/>
        <n v="3.03"/>
        <n v="1.4"/>
        <n v="0.7"/>
        <n v="0.3"/>
        <n v="1.72"/>
        <n v="1.5"/>
        <n v="0.1"/>
        <n v="0.71"/>
        <n v="1.56"/>
        <n v="1.67"/>
        <n v="0.57"/>
        <n v="1.6"/>
        <n v="0.6"/>
        <n v="1.79"/>
        <n v="3.3"/>
        <n v="2.3"/>
      </sharedItems>
    </cacheField>
    <cacheField name="COLIFEC">
      <sharedItems containsSemiMixedTypes="0" containsString="0" containsMixedTypes="0" containsNumber="1" containsInteger="1" count="22">
        <n v="3400"/>
        <n v="340"/>
        <n v="270"/>
        <n v="2400"/>
        <n v="240000"/>
        <n v="1700"/>
        <n v="22000"/>
        <n v="110"/>
        <n v="500"/>
        <n v="2200"/>
        <n v="1300"/>
        <n v="140"/>
        <n v="1100"/>
        <n v="220"/>
        <n v="1400"/>
        <n v="130"/>
        <n v="900"/>
        <n v="90"/>
        <n v="17000"/>
        <n v="35000"/>
        <n v="80"/>
        <n v="3000"/>
      </sharedItems>
    </cacheField>
    <cacheField name="ESTREPFEC">
      <sharedItems containsSemiMixedTypes="0" containsString="0" containsMixedTypes="0" containsNumber="1" containsInteger="1" count="19">
        <n v="2200"/>
        <n v="5000"/>
        <n v="220"/>
        <n v="80"/>
        <n v="9000"/>
        <n v="160000"/>
        <n v="300"/>
        <n v="700"/>
        <n v="60"/>
        <n v="70"/>
        <n v="230"/>
        <n v="330"/>
        <n v="500"/>
        <n v="110"/>
        <n v="14"/>
        <n v="3000"/>
        <n v="22000"/>
        <n v="800"/>
        <n v="20"/>
      </sharedItems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T29" sheet="FQBgeral1"/>
  </cacheSource>
  <cacheFields count="20">
    <cacheField name="CODIGO">
      <sharedItems containsMixedTypes="0" count="7">
        <s v="AM010"/>
        <s v="AM020"/>
        <s v="AM030"/>
        <s v="AM040"/>
        <s v="AM050"/>
        <s v="AM060"/>
        <s v="AM070"/>
      </sharedItems>
    </cacheField>
    <cacheField name="DATA1">
      <sharedItems containsSemiMixedTypes="0" containsNonDate="0" containsDate="1" containsString="0" containsMixedTypes="0" count="8">
        <d v="1997-01-31T00:00:00.000"/>
        <d v="1997-03-24T00:00:00.000"/>
        <d v="1997-07-29T00:00:00.000"/>
        <d v="1997-09-08T00:00:00.000"/>
        <d v="1997-01-30T00:00:00.000"/>
        <d v="1997-03-25T00:00:00.000"/>
        <d v="1997-07-30T00:00:00.000"/>
        <d v="1997-09-09T00:00:00.000"/>
      </sharedItems>
    </cacheField>
    <cacheField name="DATA">
      <sharedItems containsMixedTypes="0" count="4">
        <s v="Jan/97"/>
        <s v="Mar/97"/>
        <s v="Jul/97"/>
        <s v="Set/97"/>
      </sharedItems>
    </cacheField>
    <cacheField name="PH">
      <sharedItems containsSemiMixedTypes="0" containsString="0" containsMixedTypes="0" containsNumber="1" count="24">
        <n v="7.31"/>
        <n v="7.18"/>
        <n v="7.53"/>
        <n v="7.79"/>
        <n v="7.26"/>
        <n v="7.48"/>
        <n v="7.65"/>
        <n v="8.32"/>
        <n v="7.59"/>
        <n v="7.54"/>
        <n v="7.66"/>
        <n v="8.3"/>
        <n v="7.71"/>
        <n v="7.3"/>
        <n v="8.36"/>
        <n v="7.09"/>
        <n v="7.52"/>
        <n v="8.07"/>
        <n v="7.81"/>
        <n v="7.8"/>
        <n v="7.69"/>
        <n v="8.05"/>
        <n v="8.22"/>
        <n v="8.67"/>
      </sharedItems>
    </cacheField>
    <cacheField name="CONDELE">
      <sharedItems containsSemiMixedTypes="0" containsString="0" containsMixedTypes="0" containsNumber="1" count="28">
        <n v="55.8"/>
        <n v="49.2"/>
        <n v="60.8"/>
        <n v="67.2"/>
        <n v="66.6"/>
        <n v="89.4"/>
        <n v="71.1"/>
        <n v="137.2"/>
        <n v="65"/>
        <n v="62"/>
        <n v="56.16"/>
        <n v="69.1"/>
        <n v="56.5"/>
        <n v="51.9"/>
        <n v="58.2"/>
        <n v="64.9"/>
        <n v="43.1"/>
        <n v="56.6"/>
        <n v="40.5"/>
        <n v="43.3"/>
        <n v="151"/>
        <n v="131.7"/>
        <n v="150.4"/>
        <n v="136.5"/>
        <n v="250"/>
        <n v="450"/>
        <n v="600"/>
        <n v="620"/>
      </sharedItems>
    </cacheField>
    <cacheField name="COR">
      <sharedItems containsSemiMixedTypes="0" containsString="0" containsMixedTypes="0" containsNumber="1" count="9">
        <n v="7.5"/>
        <n v="15"/>
        <n v="2.5"/>
        <n v="5"/>
        <n v="4"/>
        <n v="10"/>
        <n v="3.5"/>
        <n v="8.75"/>
        <n v="20"/>
      </sharedItems>
    </cacheField>
    <cacheField name="TURBI">
      <sharedItems containsSemiMixedTypes="0" containsString="0" containsMixedTypes="0" containsNumber="1" count="26">
        <n v="70"/>
        <n v="71"/>
        <n v="12.6"/>
        <n v="4.72"/>
        <n v="54"/>
        <n v="41"/>
        <n v="11.87"/>
        <n v="7.39"/>
        <n v="80"/>
        <n v="58"/>
        <n v="16.3"/>
        <n v="7.42"/>
        <n v="78"/>
        <n v="50"/>
        <n v="10.8"/>
        <n v="3.37"/>
        <n v="44"/>
        <n v="9.79"/>
        <n v="9.26"/>
        <n v="66"/>
        <n v="23.9"/>
        <n v="28.82"/>
        <n v="1340"/>
        <n v="43"/>
        <n v="20.97"/>
        <n v="13.13"/>
      </sharedItems>
    </cacheField>
    <cacheField name="STD">
      <sharedItems containsSemiMixedTypes="0" containsString="0" containsMixedTypes="0" containsNumber="1" count="26">
        <n v="51.4"/>
        <n v="64.3"/>
        <n v="47.6"/>
        <n v="66.4"/>
        <n v="54.3"/>
        <n v="70.3"/>
        <n v="57.9"/>
        <n v="117.3"/>
        <n v="47.8"/>
        <n v="48.2"/>
        <n v="53"/>
        <n v="56.2"/>
        <n v="38.3"/>
        <n v="63"/>
        <n v="49.3"/>
        <n v="54.7"/>
        <n v="53.6"/>
        <n v="52.9"/>
        <n v="133"/>
        <n v="107"/>
        <n v="118.7"/>
        <n v="120.5"/>
        <n v="186"/>
        <n v="286.1"/>
        <n v="357.6"/>
        <n v="393.3"/>
      </sharedItems>
    </cacheField>
    <cacheField name="SS">
      <sharedItems containsSemiMixedTypes="0" containsString="0" containsMixedTypes="0" containsNumber="1" count="22">
        <n v="77"/>
        <n v="82"/>
        <n v="5.5"/>
        <n v="5"/>
        <n v="68"/>
        <n v="54"/>
        <n v="16.5"/>
        <n v="7.5"/>
        <n v="118"/>
        <n v="105"/>
        <n v="12"/>
        <n v="10.5"/>
        <n v="113"/>
        <n v="6.5"/>
        <n v="14.5"/>
        <n v="96"/>
        <n v="9.5"/>
        <n v="52"/>
        <n v="76"/>
        <n v="27.5"/>
        <n v="1724"/>
        <n v="74"/>
      </sharedItems>
    </cacheField>
    <cacheField name="FETOT">
      <sharedItems containsSemiMixedTypes="0" containsString="0" containsMixedTypes="0" containsNumber="1" count="13">
        <n v="8.15"/>
        <n v="0"/>
        <n v="0.86"/>
        <n v="5.41"/>
        <n v="0.97"/>
        <n v="10.59"/>
        <n v="1.46"/>
        <n v="8.3"/>
        <n v="0.72"/>
        <n v="5.72"/>
        <n v="3.74"/>
        <n v="1.96"/>
        <n v="119.56"/>
      </sharedItems>
    </cacheField>
    <cacheField name="FESOLU">
      <sharedItems containsSemiMixedTypes="0" containsString="0" containsMixedTypes="0" containsNumber="1" count="19">
        <n v="0.44"/>
        <n v="0.59"/>
        <n v="0.1"/>
        <n v="0.05"/>
        <n v="0.43"/>
        <n v="0.37"/>
        <n v="0.75"/>
        <n v="0.85"/>
        <n v="0.12"/>
        <n v="1.22"/>
        <n v="0.81"/>
        <n v="0.09"/>
        <n v="1.14"/>
        <n v="0.68"/>
        <n v="0.19"/>
        <n v="0.87"/>
        <n v="0.13"/>
        <n v="0.62"/>
        <n v="0.2"/>
      </sharedItems>
    </cacheField>
    <cacheField name="NITRAMO">
      <sharedItems containsSemiMixedTypes="0" containsString="0" containsMixedTypes="0" containsNumber="1" count="12">
        <n v="0.15"/>
        <n v="0.05"/>
        <n v="0.06"/>
        <n v="0.13"/>
        <n v="0.14"/>
        <n v="0.27"/>
        <n v="0.07"/>
        <n v="0.1"/>
        <n v="0.09"/>
        <n v="0.08"/>
        <n v="0.11"/>
        <n v="0.2"/>
      </sharedItems>
    </cacheField>
    <cacheField name="NINITRI">
      <sharedItems containsSemiMixedTypes="0" containsString="0" containsMixedTypes="0" containsNumber="1" count="11">
        <n v="0.29"/>
        <n v="0.25"/>
        <n v="0.01"/>
        <n v="0.31"/>
        <n v="0.19"/>
        <n v="0.34"/>
        <n v="1.67"/>
        <n v="0.3"/>
        <n v="0.06"/>
        <n v="0.14"/>
        <n v="0.05"/>
      </sharedItems>
    </cacheField>
    <cacheField name="FOSFTOT">
      <sharedItems containsSemiMixedTypes="0" containsString="0" containsMixedTypes="0" containsNumber="1" count="20">
        <n v="0.079"/>
        <n v="0.075"/>
        <n v="0.1"/>
        <n v="0.03"/>
        <n v="0.072"/>
        <n v="0.001"/>
        <n v="1.1"/>
        <n v="0.07"/>
        <n v="0.076"/>
        <n v="0.046"/>
        <n v="0.01"/>
        <n v="0.092"/>
        <n v="0.064"/>
        <n v="0.038"/>
        <n v="0.051"/>
        <n v="0.02"/>
        <n v="0.04"/>
        <n v="0.123"/>
        <n v="0.036"/>
        <n v="0.026"/>
      </sharedItems>
    </cacheField>
    <cacheField name="IQA">
      <sharedItems containsSemiMixedTypes="0" containsString="0" containsMixedTypes="0" containsNumber="1" count="26">
        <n v="59.7"/>
        <n v="59.3"/>
        <n v="73.1"/>
        <n v="76.1"/>
        <n v="61.5"/>
        <n v="50.2"/>
        <n v="57.4"/>
        <n v="49.4"/>
        <n v="61.2"/>
        <n v="54.9"/>
        <n v="78.3"/>
        <n v="71.5"/>
        <n v="61.4"/>
        <n v="76"/>
        <n v="68.5"/>
        <n v="69"/>
        <n v="67"/>
        <n v="76.9"/>
        <n v="78.7"/>
        <n v="66"/>
        <n v="63.4"/>
        <n v="74.4"/>
        <n v="57"/>
        <n v="38.4"/>
        <n v="67.4"/>
        <n v="59"/>
      </sharedItems>
    </cacheField>
    <cacheField name="OXIDIS">
      <sharedItems containsSemiMixedTypes="0" containsString="0" containsMixedTypes="0" containsNumber="1" count="22">
        <n v="7.7"/>
        <n v="7"/>
        <n v="8.43"/>
        <n v="7.12"/>
        <n v="7.65"/>
        <n v="6.9"/>
        <n v="8"/>
        <n v="6.5"/>
        <n v="6.68"/>
        <n v="7.3"/>
        <n v="6.3"/>
        <n v="7.11"/>
        <n v="7.6"/>
        <n v="7.1"/>
        <n v="8.32"/>
        <n v="7.64"/>
        <n v="7.9"/>
        <n v="7.61"/>
        <n v="7.4"/>
        <n v="6.8"/>
        <n v="7.51"/>
        <n v="9.3"/>
      </sharedItems>
    </cacheField>
    <cacheField name="ODSAT">
      <sharedItems containsSemiMixedTypes="0" containsString="0" containsMixedTypes="0" containsNumber="1" count="24">
        <n v="7.81"/>
        <n v="7.88"/>
        <n v="8.68"/>
        <n v="8.11"/>
        <n v="7.66"/>
        <n v="7.8"/>
        <n v="8.42"/>
        <n v="7.65"/>
        <n v="7.79"/>
        <n v="8.67"/>
        <n v="8.02"/>
        <n v="7.57"/>
        <n v="7.78"/>
        <n v="8.41"/>
        <n v="7.86"/>
        <n v="7.64"/>
        <n v="8.33"/>
        <n v="8.09"/>
        <n v="7.43"/>
        <n v="8.16"/>
        <n v="7.92"/>
        <n v="7.28"/>
        <n v="8.31"/>
        <n v="7.77"/>
      </sharedItems>
    </cacheField>
    <cacheField name="DBO">
      <sharedItems containsSemiMixedTypes="0" containsString="0" containsMixedTypes="0" containsNumber="1" count="23">
        <n v="1.3"/>
        <n v="0.9"/>
        <n v="1.63"/>
        <n v="1.33"/>
        <n v="2.25"/>
        <n v="1"/>
        <n v="2.34"/>
        <n v="3.03"/>
        <n v="1.4"/>
        <n v="0.7"/>
        <n v="0.3"/>
        <n v="1.72"/>
        <n v="1.5"/>
        <n v="0.1"/>
        <n v="0.71"/>
        <n v="1.56"/>
        <n v="1.67"/>
        <n v="0.57"/>
        <n v="1.6"/>
        <n v="0.6"/>
        <n v="1.79"/>
        <n v="3.3"/>
        <n v="2.3"/>
      </sharedItems>
    </cacheField>
    <cacheField name="COLIFEC">
      <sharedItems containsSemiMixedTypes="0" containsString="0" containsMixedTypes="0" containsNumber="1" containsInteger="1" count="22">
        <n v="3400"/>
        <n v="340"/>
        <n v="270"/>
        <n v="2400"/>
        <n v="240000"/>
        <n v="1700"/>
        <n v="22000"/>
        <n v="110"/>
        <n v="500"/>
        <n v="2200"/>
        <n v="1300"/>
        <n v="140"/>
        <n v="1100"/>
        <n v="220"/>
        <n v="1400"/>
        <n v="130"/>
        <n v="900"/>
        <n v="90"/>
        <n v="17000"/>
        <n v="35000"/>
        <n v="80"/>
        <n v="3000"/>
      </sharedItems>
    </cacheField>
    <cacheField name="ESTREPFEC">
      <sharedItems containsSemiMixedTypes="0" containsString="0" containsMixedTypes="0" containsNumber="1" containsInteger="1" count="19">
        <n v="2200"/>
        <n v="5000"/>
        <n v="220"/>
        <n v="80"/>
        <n v="9000"/>
        <n v="160000"/>
        <n v="300"/>
        <n v="700"/>
        <n v="60"/>
        <n v="70"/>
        <n v="230"/>
        <n v="330"/>
        <n v="500"/>
        <n v="110"/>
        <n v="14"/>
        <n v="3000"/>
        <n v="22000"/>
        <n v="800"/>
        <n v="20"/>
      </sharedItems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T29" sheet="FQBgeral1"/>
  </cacheSource>
  <cacheFields count="20">
    <cacheField name="CODIGO">
      <sharedItems containsMixedTypes="0" count="7">
        <s v="AM010"/>
        <s v="AM020"/>
        <s v="AM030"/>
        <s v="AM040"/>
        <s v="AM050"/>
        <s v="AM060"/>
        <s v="AM070"/>
      </sharedItems>
    </cacheField>
    <cacheField name="DATA1">
      <sharedItems containsSemiMixedTypes="0" containsNonDate="0" containsDate="1" containsString="0" containsMixedTypes="0" count="8">
        <d v="1997-01-31T00:00:00.000"/>
        <d v="1997-03-24T00:00:00.000"/>
        <d v="1997-07-29T00:00:00.000"/>
        <d v="1997-09-08T00:00:00.000"/>
        <d v="1997-01-30T00:00:00.000"/>
        <d v="1997-03-25T00:00:00.000"/>
        <d v="1997-07-30T00:00:00.000"/>
        <d v="1997-09-09T00:00:00.000"/>
      </sharedItems>
    </cacheField>
    <cacheField name="DATA">
      <sharedItems containsMixedTypes="0" count="4">
        <s v="Jan/97"/>
        <s v="Mar/97"/>
        <s v="Jul/97"/>
        <s v="Set/97"/>
      </sharedItems>
    </cacheField>
    <cacheField name="PH">
      <sharedItems containsSemiMixedTypes="0" containsString="0" containsMixedTypes="0" containsNumber="1" count="24">
        <n v="7.31"/>
        <n v="7.18"/>
        <n v="7.53"/>
        <n v="7.79"/>
        <n v="7.26"/>
        <n v="7.48"/>
        <n v="7.65"/>
        <n v="8.32"/>
        <n v="7.59"/>
        <n v="7.54"/>
        <n v="7.66"/>
        <n v="8.3"/>
        <n v="7.71"/>
        <n v="7.3"/>
        <n v="8.36"/>
        <n v="7.09"/>
        <n v="7.52"/>
        <n v="8.07"/>
        <n v="7.81"/>
        <n v="7.8"/>
        <n v="7.69"/>
        <n v="8.05"/>
        <n v="8.22"/>
        <n v="8.67"/>
      </sharedItems>
    </cacheField>
    <cacheField name="CONDELE">
      <sharedItems containsSemiMixedTypes="0" containsString="0" containsMixedTypes="0" containsNumber="1" count="28">
        <n v="55.8"/>
        <n v="49.2"/>
        <n v="60.8"/>
        <n v="67.2"/>
        <n v="66.6"/>
        <n v="89.4"/>
        <n v="71.1"/>
        <n v="137.2"/>
        <n v="65"/>
        <n v="62"/>
        <n v="56.16"/>
        <n v="69.1"/>
        <n v="56.5"/>
        <n v="51.9"/>
        <n v="58.2"/>
        <n v="64.9"/>
        <n v="43.1"/>
        <n v="56.6"/>
        <n v="40.5"/>
        <n v="43.3"/>
        <n v="151"/>
        <n v="131.7"/>
        <n v="150.4"/>
        <n v="136.5"/>
        <n v="250"/>
        <n v="450"/>
        <n v="600"/>
        <n v="620"/>
      </sharedItems>
    </cacheField>
    <cacheField name="COR">
      <sharedItems containsSemiMixedTypes="0" containsString="0" containsMixedTypes="0" containsNumber="1" count="9">
        <n v="7.5"/>
        <n v="15"/>
        <n v="2.5"/>
        <n v="5"/>
        <n v="4"/>
        <n v="10"/>
        <n v="3.5"/>
        <n v="8.75"/>
        <n v="20"/>
      </sharedItems>
    </cacheField>
    <cacheField name="TURBI">
      <sharedItems containsSemiMixedTypes="0" containsString="0" containsMixedTypes="0" containsNumber="1" count="26">
        <n v="70"/>
        <n v="71"/>
        <n v="12.6"/>
        <n v="4.72"/>
        <n v="54"/>
        <n v="41"/>
        <n v="11.87"/>
        <n v="7.39"/>
        <n v="80"/>
        <n v="58"/>
        <n v="16.3"/>
        <n v="7.42"/>
        <n v="78"/>
        <n v="50"/>
        <n v="10.8"/>
        <n v="3.37"/>
        <n v="44"/>
        <n v="9.79"/>
        <n v="9.26"/>
        <n v="66"/>
        <n v="23.9"/>
        <n v="28.82"/>
        <n v="1340"/>
        <n v="43"/>
        <n v="20.97"/>
        <n v="13.13"/>
      </sharedItems>
    </cacheField>
    <cacheField name="STD">
      <sharedItems containsSemiMixedTypes="0" containsString="0" containsMixedTypes="0" containsNumber="1" count="26">
        <n v="51.4"/>
        <n v="64.3"/>
        <n v="47.6"/>
        <n v="66.4"/>
        <n v="54.3"/>
        <n v="70.3"/>
        <n v="57.9"/>
        <n v="117.3"/>
        <n v="47.8"/>
        <n v="48.2"/>
        <n v="53"/>
        <n v="56.2"/>
        <n v="38.3"/>
        <n v="63"/>
        <n v="49.3"/>
        <n v="54.7"/>
        <n v="53.6"/>
        <n v="52.9"/>
        <n v="133"/>
        <n v="107"/>
        <n v="118.7"/>
        <n v="120.5"/>
        <n v="186"/>
        <n v="286.1"/>
        <n v="357.6"/>
        <n v="393.3"/>
      </sharedItems>
    </cacheField>
    <cacheField name="SS">
      <sharedItems containsSemiMixedTypes="0" containsString="0" containsMixedTypes="0" containsNumber="1" count="22">
        <n v="77"/>
        <n v="82"/>
        <n v="5.5"/>
        <n v="5"/>
        <n v="68"/>
        <n v="54"/>
        <n v="16.5"/>
        <n v="7.5"/>
        <n v="118"/>
        <n v="105"/>
        <n v="12"/>
        <n v="10.5"/>
        <n v="113"/>
        <n v="6.5"/>
        <n v="14.5"/>
        <n v="96"/>
        <n v="9.5"/>
        <n v="52"/>
        <n v="76"/>
        <n v="27.5"/>
        <n v="1724"/>
        <n v="74"/>
      </sharedItems>
    </cacheField>
    <cacheField name="FETOT">
      <sharedItems containsSemiMixedTypes="0" containsString="0" containsMixedTypes="0" containsNumber="1" count="13">
        <n v="8.15"/>
        <n v="0"/>
        <n v="0.86"/>
        <n v="5.41"/>
        <n v="0.97"/>
        <n v="10.59"/>
        <n v="1.46"/>
        <n v="8.3"/>
        <n v="0.72"/>
        <n v="5.72"/>
        <n v="3.74"/>
        <n v="1.96"/>
        <n v="119.56"/>
      </sharedItems>
    </cacheField>
    <cacheField name="FESOLU">
      <sharedItems containsSemiMixedTypes="0" containsString="0" containsMixedTypes="0" containsNumber="1" count="19">
        <n v="0.44"/>
        <n v="0.59"/>
        <n v="0.1"/>
        <n v="0.05"/>
        <n v="0.43"/>
        <n v="0.37"/>
        <n v="0.75"/>
        <n v="0.85"/>
        <n v="0.12"/>
        <n v="1.22"/>
        <n v="0.81"/>
        <n v="0.09"/>
        <n v="1.14"/>
        <n v="0.68"/>
        <n v="0.19"/>
        <n v="0.87"/>
        <n v="0.13"/>
        <n v="0.62"/>
        <n v="0.2"/>
      </sharedItems>
    </cacheField>
    <cacheField name="NITRAMO">
      <sharedItems containsSemiMixedTypes="0" containsString="0" containsMixedTypes="0" containsNumber="1" count="12">
        <n v="0.15"/>
        <n v="0.05"/>
        <n v="0.06"/>
        <n v="0.13"/>
        <n v="0.14"/>
        <n v="0.27"/>
        <n v="0.07"/>
        <n v="0.1"/>
        <n v="0.09"/>
        <n v="0.08"/>
        <n v="0.11"/>
        <n v="0.2"/>
      </sharedItems>
    </cacheField>
    <cacheField name="NINITRI">
      <sharedItems containsSemiMixedTypes="0" containsString="0" containsMixedTypes="0" containsNumber="1" count="11">
        <n v="0.29"/>
        <n v="0.25"/>
        <n v="0.01"/>
        <n v="0.31"/>
        <n v="0.19"/>
        <n v="0.34"/>
        <n v="1.67"/>
        <n v="0.3"/>
        <n v="0.06"/>
        <n v="0.14"/>
        <n v="0.05"/>
      </sharedItems>
    </cacheField>
    <cacheField name="FOSFTOT">
      <sharedItems containsSemiMixedTypes="0" containsString="0" containsMixedTypes="0" containsNumber="1" count="20">
        <n v="0.079"/>
        <n v="0.075"/>
        <n v="0.1"/>
        <n v="0.03"/>
        <n v="0.072"/>
        <n v="0.001"/>
        <n v="1.1"/>
        <n v="0.07"/>
        <n v="0.076"/>
        <n v="0.046"/>
        <n v="0.01"/>
        <n v="0.092"/>
        <n v="0.064"/>
        <n v="0.038"/>
        <n v="0.051"/>
        <n v="0.02"/>
        <n v="0.04"/>
        <n v="0.123"/>
        <n v="0.036"/>
        <n v="0.026"/>
      </sharedItems>
    </cacheField>
    <cacheField name="IQA">
      <sharedItems containsSemiMixedTypes="0" containsString="0" containsMixedTypes="0" containsNumber="1" count="26">
        <n v="59.7"/>
        <n v="59.3"/>
        <n v="73.1"/>
        <n v="76.1"/>
        <n v="61.5"/>
        <n v="50.2"/>
        <n v="57.4"/>
        <n v="49.4"/>
        <n v="61.2"/>
        <n v="54.9"/>
        <n v="78.3"/>
        <n v="71.5"/>
        <n v="61.4"/>
        <n v="76"/>
        <n v="68.5"/>
        <n v="69"/>
        <n v="67"/>
        <n v="76.9"/>
        <n v="78.7"/>
        <n v="66"/>
        <n v="63.4"/>
        <n v="74.4"/>
        <n v="57"/>
        <n v="38.4"/>
        <n v="67.4"/>
        <n v="59"/>
      </sharedItems>
    </cacheField>
    <cacheField name="OXIDIS">
      <sharedItems containsSemiMixedTypes="0" containsString="0" containsMixedTypes="0" containsNumber="1" count="22">
        <n v="7.7"/>
        <n v="7"/>
        <n v="8.43"/>
        <n v="7.12"/>
        <n v="7.65"/>
        <n v="6.9"/>
        <n v="8"/>
        <n v="6.5"/>
        <n v="6.68"/>
        <n v="7.3"/>
        <n v="6.3"/>
        <n v="7.11"/>
        <n v="7.6"/>
        <n v="7.1"/>
        <n v="8.32"/>
        <n v="7.64"/>
        <n v="7.9"/>
        <n v="7.61"/>
        <n v="7.4"/>
        <n v="6.8"/>
        <n v="7.51"/>
        <n v="9.3"/>
      </sharedItems>
    </cacheField>
    <cacheField name="ODSAT">
      <sharedItems containsSemiMixedTypes="0" containsString="0" containsMixedTypes="0" containsNumber="1" count="24">
        <n v="7.81"/>
        <n v="7.88"/>
        <n v="8.68"/>
        <n v="8.11"/>
        <n v="7.66"/>
        <n v="7.8"/>
        <n v="8.42"/>
        <n v="7.65"/>
        <n v="7.79"/>
        <n v="8.67"/>
        <n v="8.02"/>
        <n v="7.57"/>
        <n v="7.78"/>
        <n v="8.41"/>
        <n v="7.86"/>
        <n v="7.64"/>
        <n v="8.33"/>
        <n v="8.09"/>
        <n v="7.43"/>
        <n v="8.16"/>
        <n v="7.92"/>
        <n v="7.28"/>
        <n v="8.31"/>
        <n v="7.77"/>
      </sharedItems>
    </cacheField>
    <cacheField name="DBO">
      <sharedItems containsSemiMixedTypes="0" containsString="0" containsMixedTypes="0" containsNumber="1" count="23">
        <n v="1.3"/>
        <n v="0.9"/>
        <n v="1.63"/>
        <n v="1.33"/>
        <n v="2.25"/>
        <n v="1"/>
        <n v="2.34"/>
        <n v="3.03"/>
        <n v="1.4"/>
        <n v="0.7"/>
        <n v="0.3"/>
        <n v="1.72"/>
        <n v="1.5"/>
        <n v="0.1"/>
        <n v="0.71"/>
        <n v="1.56"/>
        <n v="1.67"/>
        <n v="0.57"/>
        <n v="1.6"/>
        <n v="0.6"/>
        <n v="1.79"/>
        <n v="3.3"/>
        <n v="2.3"/>
      </sharedItems>
    </cacheField>
    <cacheField name="COLIFEC">
      <sharedItems containsSemiMixedTypes="0" containsString="0" containsMixedTypes="0" containsNumber="1" containsInteger="1" count="22">
        <n v="3400"/>
        <n v="340"/>
        <n v="270"/>
        <n v="2400"/>
        <n v="240000"/>
        <n v="1700"/>
        <n v="22000"/>
        <n v="110"/>
        <n v="500"/>
        <n v="2200"/>
        <n v="1300"/>
        <n v="140"/>
        <n v="1100"/>
        <n v="220"/>
        <n v="1400"/>
        <n v="130"/>
        <n v="900"/>
        <n v="90"/>
        <n v="17000"/>
        <n v="35000"/>
        <n v="80"/>
        <n v="3000"/>
      </sharedItems>
    </cacheField>
    <cacheField name="ESTREPFEC">
      <sharedItems containsSemiMixedTypes="0" containsString="0" containsMixedTypes="0" containsNumber="1" containsInteger="1" count="19">
        <n v="2200"/>
        <n v="5000"/>
        <n v="220"/>
        <n v="80"/>
        <n v="9000"/>
        <n v="160000"/>
        <n v="300"/>
        <n v="700"/>
        <n v="60"/>
        <n v="70"/>
        <n v="230"/>
        <n v="330"/>
        <n v="500"/>
        <n v="110"/>
        <n v="14"/>
        <n v="3000"/>
        <n v="22000"/>
        <n v="800"/>
        <n v="20"/>
      </sharedItems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T29" sheet="FQBgeral1"/>
  </cacheSource>
  <cacheFields count="20">
    <cacheField name="CODIGO">
      <sharedItems containsMixedTypes="0" count="7">
        <s v="AM010"/>
        <s v="AM020"/>
        <s v="AM030"/>
        <s v="AM040"/>
        <s v="AM050"/>
        <s v="AM060"/>
        <s v="AM070"/>
      </sharedItems>
    </cacheField>
    <cacheField name="DATA1">
      <sharedItems containsSemiMixedTypes="0" containsNonDate="0" containsDate="1" containsString="0" containsMixedTypes="0" count="8">
        <d v="1997-01-31T00:00:00.000"/>
        <d v="1997-03-24T00:00:00.000"/>
        <d v="1997-07-29T00:00:00.000"/>
        <d v="1997-09-08T00:00:00.000"/>
        <d v="1997-01-30T00:00:00.000"/>
        <d v="1997-03-25T00:00:00.000"/>
        <d v="1997-07-30T00:00:00.000"/>
        <d v="1997-09-09T00:00:00.000"/>
      </sharedItems>
    </cacheField>
    <cacheField name="DATA">
      <sharedItems containsMixedTypes="0" count="4">
        <s v="Jan/97"/>
        <s v="Mar/97"/>
        <s v="Jul/97"/>
        <s v="Set/97"/>
      </sharedItems>
    </cacheField>
    <cacheField name="PH">
      <sharedItems containsSemiMixedTypes="0" containsString="0" containsMixedTypes="0" containsNumber="1" count="24">
        <n v="7.31"/>
        <n v="7.18"/>
        <n v="7.53"/>
        <n v="7.79"/>
        <n v="7.26"/>
        <n v="7.48"/>
        <n v="7.65"/>
        <n v="8.32"/>
        <n v="7.59"/>
        <n v="7.54"/>
        <n v="7.66"/>
        <n v="8.3"/>
        <n v="7.71"/>
        <n v="7.3"/>
        <n v="8.36"/>
        <n v="7.09"/>
        <n v="7.52"/>
        <n v="8.07"/>
        <n v="7.81"/>
        <n v="7.8"/>
        <n v="7.69"/>
        <n v="8.05"/>
        <n v="8.22"/>
        <n v="8.67"/>
      </sharedItems>
    </cacheField>
    <cacheField name="CONDELE">
      <sharedItems containsSemiMixedTypes="0" containsString="0" containsMixedTypes="0" containsNumber="1" count="28">
        <n v="55.8"/>
        <n v="49.2"/>
        <n v="60.8"/>
        <n v="67.2"/>
        <n v="66.6"/>
        <n v="89.4"/>
        <n v="71.1"/>
        <n v="137.2"/>
        <n v="65"/>
        <n v="62"/>
        <n v="56.16"/>
        <n v="69.1"/>
        <n v="56.5"/>
        <n v="51.9"/>
        <n v="58.2"/>
        <n v="64.9"/>
        <n v="43.1"/>
        <n v="56.6"/>
        <n v="40.5"/>
        <n v="43.3"/>
        <n v="151"/>
        <n v="131.7"/>
        <n v="150.4"/>
        <n v="136.5"/>
        <n v="250"/>
        <n v="450"/>
        <n v="600"/>
        <n v="620"/>
      </sharedItems>
    </cacheField>
    <cacheField name="COR">
      <sharedItems containsSemiMixedTypes="0" containsString="0" containsMixedTypes="0" containsNumber="1" count="9">
        <n v="7.5"/>
        <n v="15"/>
        <n v="2.5"/>
        <n v="5"/>
        <n v="4"/>
        <n v="10"/>
        <n v="3.5"/>
        <n v="8.75"/>
        <n v="20"/>
      </sharedItems>
    </cacheField>
    <cacheField name="TURBI">
      <sharedItems containsSemiMixedTypes="0" containsString="0" containsMixedTypes="0" containsNumber="1" count="26">
        <n v="70"/>
        <n v="71"/>
        <n v="12.6"/>
        <n v="4.72"/>
        <n v="54"/>
        <n v="41"/>
        <n v="11.87"/>
        <n v="7.39"/>
        <n v="80"/>
        <n v="58"/>
        <n v="16.3"/>
        <n v="7.42"/>
        <n v="78"/>
        <n v="50"/>
        <n v="10.8"/>
        <n v="3.37"/>
        <n v="44"/>
        <n v="9.79"/>
        <n v="9.26"/>
        <n v="66"/>
        <n v="23.9"/>
        <n v="28.82"/>
        <n v="1340"/>
        <n v="43"/>
        <n v="20.97"/>
        <n v="13.13"/>
      </sharedItems>
    </cacheField>
    <cacheField name="STD">
      <sharedItems containsSemiMixedTypes="0" containsString="0" containsMixedTypes="0" containsNumber="1" count="26">
        <n v="51.4"/>
        <n v="64.3"/>
        <n v="47.6"/>
        <n v="66.4"/>
        <n v="54.3"/>
        <n v="70.3"/>
        <n v="57.9"/>
        <n v="117.3"/>
        <n v="47.8"/>
        <n v="48.2"/>
        <n v="53"/>
        <n v="56.2"/>
        <n v="38.3"/>
        <n v="63"/>
        <n v="49.3"/>
        <n v="54.7"/>
        <n v="53.6"/>
        <n v="52.9"/>
        <n v="133"/>
        <n v="107"/>
        <n v="118.7"/>
        <n v="120.5"/>
        <n v="186"/>
        <n v="286.1"/>
        <n v="357.6"/>
        <n v="393.3"/>
      </sharedItems>
    </cacheField>
    <cacheField name="SS">
      <sharedItems containsSemiMixedTypes="0" containsString="0" containsMixedTypes="0" containsNumber="1" count="22">
        <n v="77"/>
        <n v="82"/>
        <n v="5.5"/>
        <n v="5"/>
        <n v="68"/>
        <n v="54"/>
        <n v="16.5"/>
        <n v="7.5"/>
        <n v="118"/>
        <n v="105"/>
        <n v="12"/>
        <n v="10.5"/>
        <n v="113"/>
        <n v="6.5"/>
        <n v="14.5"/>
        <n v="96"/>
        <n v="9.5"/>
        <n v="52"/>
        <n v="76"/>
        <n v="27.5"/>
        <n v="1724"/>
        <n v="74"/>
      </sharedItems>
    </cacheField>
    <cacheField name="FETOT">
      <sharedItems containsSemiMixedTypes="0" containsString="0" containsMixedTypes="0" containsNumber="1" count="13">
        <n v="8.15"/>
        <n v="0"/>
        <n v="0.86"/>
        <n v="5.41"/>
        <n v="0.97"/>
        <n v="10.59"/>
        <n v="1.46"/>
        <n v="8.3"/>
        <n v="0.72"/>
        <n v="5.72"/>
        <n v="3.74"/>
        <n v="1.96"/>
        <n v="119.56"/>
      </sharedItems>
    </cacheField>
    <cacheField name="FESOLU">
      <sharedItems containsSemiMixedTypes="0" containsString="0" containsMixedTypes="0" containsNumber="1" count="19">
        <n v="0.44"/>
        <n v="0.59"/>
        <n v="0.1"/>
        <n v="0.05"/>
        <n v="0.43"/>
        <n v="0.37"/>
        <n v="0.75"/>
        <n v="0.85"/>
        <n v="0.12"/>
        <n v="1.22"/>
        <n v="0.81"/>
        <n v="0.09"/>
        <n v="1.14"/>
        <n v="0.68"/>
        <n v="0.19"/>
        <n v="0.87"/>
        <n v="0.13"/>
        <n v="0.62"/>
        <n v="0.2"/>
      </sharedItems>
    </cacheField>
    <cacheField name="NITRAMO">
      <sharedItems containsSemiMixedTypes="0" containsString="0" containsMixedTypes="0" containsNumber="1" count="12">
        <n v="0.15"/>
        <n v="0.05"/>
        <n v="0.06"/>
        <n v="0.13"/>
        <n v="0.14"/>
        <n v="0.27"/>
        <n v="0.07"/>
        <n v="0.1"/>
        <n v="0.09"/>
        <n v="0.08"/>
        <n v="0.11"/>
        <n v="0.2"/>
      </sharedItems>
    </cacheField>
    <cacheField name="NINITRI">
      <sharedItems containsSemiMixedTypes="0" containsString="0" containsMixedTypes="0" containsNumber="1" count="11">
        <n v="0.29"/>
        <n v="0.25"/>
        <n v="0.01"/>
        <n v="0.31"/>
        <n v="0.19"/>
        <n v="0.34"/>
        <n v="1.67"/>
        <n v="0.3"/>
        <n v="0.06"/>
        <n v="0.14"/>
        <n v="0.05"/>
      </sharedItems>
    </cacheField>
    <cacheField name="FOSFTOT">
      <sharedItems containsSemiMixedTypes="0" containsString="0" containsMixedTypes="0" containsNumber="1" count="20">
        <n v="0.079"/>
        <n v="0.075"/>
        <n v="0.1"/>
        <n v="0.03"/>
        <n v="0.072"/>
        <n v="0.001"/>
        <n v="1.1"/>
        <n v="0.07"/>
        <n v="0.076"/>
        <n v="0.046"/>
        <n v="0.01"/>
        <n v="0.092"/>
        <n v="0.064"/>
        <n v="0.038"/>
        <n v="0.051"/>
        <n v="0.02"/>
        <n v="0.04"/>
        <n v="0.123"/>
        <n v="0.036"/>
        <n v="0.026"/>
      </sharedItems>
    </cacheField>
    <cacheField name="IQA">
      <sharedItems containsSemiMixedTypes="0" containsString="0" containsMixedTypes="0" containsNumber="1" count="26">
        <n v="59.7"/>
        <n v="59.3"/>
        <n v="73.1"/>
        <n v="76.1"/>
        <n v="61.5"/>
        <n v="50.2"/>
        <n v="57.4"/>
        <n v="49.4"/>
        <n v="61.2"/>
        <n v="54.9"/>
        <n v="78.3"/>
        <n v="71.5"/>
        <n v="61.4"/>
        <n v="76"/>
        <n v="68.5"/>
        <n v="69"/>
        <n v="67"/>
        <n v="76.9"/>
        <n v="78.7"/>
        <n v="66"/>
        <n v="63.4"/>
        <n v="74.4"/>
        <n v="57"/>
        <n v="38.4"/>
        <n v="67.4"/>
        <n v="59"/>
      </sharedItems>
    </cacheField>
    <cacheField name="OXIDIS">
      <sharedItems containsSemiMixedTypes="0" containsString="0" containsMixedTypes="0" containsNumber="1" count="22">
        <n v="7.7"/>
        <n v="7"/>
        <n v="8.43"/>
        <n v="7.12"/>
        <n v="7.65"/>
        <n v="6.9"/>
        <n v="8"/>
        <n v="6.5"/>
        <n v="6.68"/>
        <n v="7.3"/>
        <n v="6.3"/>
        <n v="7.11"/>
        <n v="7.6"/>
        <n v="7.1"/>
        <n v="8.32"/>
        <n v="7.64"/>
        <n v="7.9"/>
        <n v="7.61"/>
        <n v="7.4"/>
        <n v="6.8"/>
        <n v="7.51"/>
        <n v="9.3"/>
      </sharedItems>
    </cacheField>
    <cacheField name="ODSAT">
      <sharedItems containsSemiMixedTypes="0" containsString="0" containsMixedTypes="0" containsNumber="1" count="24">
        <n v="7.81"/>
        <n v="7.88"/>
        <n v="8.68"/>
        <n v="8.11"/>
        <n v="7.66"/>
        <n v="7.8"/>
        <n v="8.42"/>
        <n v="7.65"/>
        <n v="7.79"/>
        <n v="8.67"/>
        <n v="8.02"/>
        <n v="7.57"/>
        <n v="7.78"/>
        <n v="8.41"/>
        <n v="7.86"/>
        <n v="7.64"/>
        <n v="8.33"/>
        <n v="8.09"/>
        <n v="7.43"/>
        <n v="8.16"/>
        <n v="7.92"/>
        <n v="7.28"/>
        <n v="8.31"/>
        <n v="7.77"/>
      </sharedItems>
    </cacheField>
    <cacheField name="DBO">
      <sharedItems containsSemiMixedTypes="0" containsString="0" containsMixedTypes="0" containsNumber="1" count="23">
        <n v="1.3"/>
        <n v="0.9"/>
        <n v="1.63"/>
        <n v="1.33"/>
        <n v="2.25"/>
        <n v="1"/>
        <n v="2.34"/>
        <n v="3.03"/>
        <n v="1.4"/>
        <n v="0.7"/>
        <n v="0.3"/>
        <n v="1.72"/>
        <n v="1.5"/>
        <n v="0.1"/>
        <n v="0.71"/>
        <n v="1.56"/>
        <n v="1.67"/>
        <n v="0.57"/>
        <n v="1.6"/>
        <n v="0.6"/>
        <n v="1.79"/>
        <n v="3.3"/>
        <n v="2.3"/>
      </sharedItems>
    </cacheField>
    <cacheField name="COLIFEC">
      <sharedItems containsSemiMixedTypes="0" containsString="0" containsMixedTypes="0" containsNumber="1" containsInteger="1" count="22">
        <n v="3400"/>
        <n v="340"/>
        <n v="270"/>
        <n v="2400"/>
        <n v="240000"/>
        <n v="1700"/>
        <n v="22000"/>
        <n v="110"/>
        <n v="500"/>
        <n v="2200"/>
        <n v="1300"/>
        <n v="140"/>
        <n v="1100"/>
        <n v="220"/>
        <n v="1400"/>
        <n v="130"/>
        <n v="900"/>
        <n v="90"/>
        <n v="17000"/>
        <n v="35000"/>
        <n v="80"/>
        <n v="3000"/>
      </sharedItems>
    </cacheField>
    <cacheField name="ESTREPFEC">
      <sharedItems containsSemiMixedTypes="0" containsString="0" containsMixedTypes="0" containsNumber="1" containsInteger="1" count="19">
        <n v="2200"/>
        <n v="5000"/>
        <n v="220"/>
        <n v="80"/>
        <n v="9000"/>
        <n v="160000"/>
        <n v="300"/>
        <n v="700"/>
        <n v="60"/>
        <n v="70"/>
        <n v="230"/>
        <n v="330"/>
        <n v="500"/>
        <n v="110"/>
        <n v="14"/>
        <n v="3000"/>
        <n v="22000"/>
        <n v="800"/>
        <n v="2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10.xml><?xml version="1.0" encoding="utf-8"?>
<pivotCacheRecords xmlns="http://schemas.openxmlformats.org/spreadsheetml/2006/main" xmlns:r="http://schemas.openxmlformats.org/officeDocument/2006/relationships" count="0"/>
</file>

<file path=xl/pivotCache/pivotCacheRecords11.xml><?xml version="1.0" encoding="utf-8"?>
<pivotCacheRecords xmlns="http://schemas.openxmlformats.org/spreadsheetml/2006/main" xmlns:r="http://schemas.openxmlformats.org/officeDocument/2006/relationships" count="0"/>
</file>

<file path=xl/pivotCache/pivotCacheRecords12.xml><?xml version="1.0" encoding="utf-8"?>
<pivotCacheRecords xmlns="http://schemas.openxmlformats.org/spreadsheetml/2006/main" xmlns:r="http://schemas.openxmlformats.org/officeDocument/2006/relationships" count="0"/>
</file>

<file path=xl/pivotCache/pivotCacheRecords13.xml><?xml version="1.0" encoding="utf-8"?>
<pivotCacheRecords xmlns="http://schemas.openxmlformats.org/spreadsheetml/2006/main" xmlns:r="http://schemas.openxmlformats.org/officeDocument/2006/relationships" count="0"/>
</file>

<file path=xl/pivotCache/pivotCacheRecords14.xml><?xml version="1.0" encoding="utf-8"?>
<pivotCacheRecords xmlns="http://schemas.openxmlformats.org/spreadsheetml/2006/main" xmlns:r="http://schemas.openxmlformats.org/officeDocument/2006/relationships" count="0"/>
</file>

<file path=xl/pivotCache/pivotCacheRecords15.xml><?xml version="1.0" encoding="utf-8"?>
<pivotCacheRecords xmlns="http://schemas.openxmlformats.org/spreadsheetml/2006/main" xmlns:r="http://schemas.openxmlformats.org/officeDocument/2006/relationships" count="0"/>
</file>

<file path=xl/pivotCache/pivotCacheRecords16.xml><?xml version="1.0" encoding="utf-8"?>
<pivotCacheRecords xmlns="http://schemas.openxmlformats.org/spreadsheetml/2006/main" xmlns:r="http://schemas.openxmlformats.org/officeDocument/2006/relationships" count="0"/>
</file>

<file path=xl/pivotCache/pivotCacheRecords17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Cache/pivotCacheRecords8.xml><?xml version="1.0" encoding="utf-8"?>
<pivotCacheRecords xmlns="http://schemas.openxmlformats.org/spreadsheetml/2006/main" xmlns:r="http://schemas.openxmlformats.org/officeDocument/2006/relationships" count="0"/>
</file>

<file path=xl/pivotCache/pivotCacheRecords9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7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6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5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pivotTable1.xml><?xml version="1.0" encoding="utf-8"?>
<pivotTableDefinition xmlns="http://schemas.openxmlformats.org/spreadsheetml/2006/main" name="Tabela Dinâmica1" cacheId="19" applyNumberFormats="0" applyBorderFormats="0" applyFontFormats="0" applyPatternFormats="0" applyAlignmentFormats="0" applyWidthHeightFormats="0" dataCaption="Dados" showMissing="0" preserveFormatting="1" useAutoFormatting="1" subtotalHiddenItems="1" rowGrandTotals="0" colGrandTotals="0" itemPrintTitles="1" compactData="0" updatedVersion="2" indent="0" showMemberPropertyTips="1">
  <location ref="A1:H6" firstHeaderRow="1" firstDataRow="2" firstDataCol="1"/>
  <pivotFields count="21">
    <pivotField axis="axisCol" compact="0" outline="0" subtotalTop="0" showAll="0">
      <items count="8">
        <item x="0"/>
        <item x="1"/>
        <item x="2"/>
        <item x="3"/>
        <item x="4"/>
        <item x="5"/>
        <item x="6"/>
        <item t="default"/>
      </items>
    </pivotField>
    <pivotField compact="0" outline="0" subtotalTop="0" showAll="0"/>
    <pivotField axis="axisRow" compact="0" outline="0" subtotalTop="0" showAll="0">
      <items count="5">
        <item x="0"/>
        <item x="2"/>
        <item x="1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2"/>
  </rowFields>
  <rowItems count="4">
    <i>
      <x/>
    </i>
    <i>
      <x v="1"/>
    </i>
    <i>
      <x v="2"/>
    </i>
    <i>
      <x v="3"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Soma de ODSATPER" fld="20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Tabela Dinâmica9" cacheId="9" applyNumberFormats="0" applyBorderFormats="0" applyFontFormats="0" applyPatternFormats="0" applyAlignmentFormats="0" applyWidthHeightFormats="0" dataCaption="Dados" showMissing="0" preserveFormatting="1" useAutoFormatting="1" subtotalHiddenItems="1" rowGrandTotals="0" colGrandTotals="0" itemPrintTitles="1" compactData="0" updatedVersion="2" indent="0" showMemberPropertyTips="1">
  <location ref="A1:H6" firstHeaderRow="1" firstDataRow="2" firstDataCol="1"/>
  <pivotFields count="20">
    <pivotField axis="axisCol" compact="0" outline="0" subtotalTop="0" showAll="0">
      <items count="8">
        <item x="0"/>
        <item x="1"/>
        <item x="2"/>
        <item x="3"/>
        <item x="4"/>
        <item x="5"/>
        <item x="6"/>
        <item t="default"/>
      </items>
    </pivotField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/>
    </i>
    <i>
      <x v="1"/>
    </i>
    <i>
      <x v="2"/>
    </i>
    <i>
      <x v="3"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Soma de FESOLU" fld="10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Tabela Dinâmica8" cacheId="8" applyNumberFormats="0" applyBorderFormats="0" applyFontFormats="0" applyPatternFormats="0" applyAlignmentFormats="0" applyWidthHeightFormats="0" dataCaption="Dados" showMissing="0" preserveFormatting="1" useAutoFormatting="1" subtotalHiddenItems="1" rowGrandTotals="0" colGrandTotals="0" itemPrintTitles="1" compactData="0" updatedVersion="2" indent="0" showMemberPropertyTips="1">
  <location ref="A1:H6" firstHeaderRow="1" firstDataRow="2" firstDataCol="1"/>
  <pivotFields count="20">
    <pivotField axis="axisCol" compact="0" outline="0" subtotalTop="0" showAll="0">
      <items count="8">
        <item x="0"/>
        <item x="1"/>
        <item x="2"/>
        <item x="3"/>
        <item x="4"/>
        <item x="5"/>
        <item x="6"/>
        <item t="default"/>
      </items>
    </pivotField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/>
    </i>
    <i>
      <x v="1"/>
    </i>
    <i>
      <x v="2"/>
    </i>
    <i>
      <x v="3"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Soma de FETOT" fld="9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Tabela Dinâmica7" cacheId="7" applyNumberFormats="0" applyBorderFormats="0" applyFontFormats="0" applyPatternFormats="0" applyAlignmentFormats="0" applyWidthHeightFormats="0" dataCaption="Dados" showMissing="0" preserveFormatting="1" useAutoFormatting="1" subtotalHiddenItems="1" rowGrandTotals="0" colGrandTotals="0" itemPrintTitles="1" compactData="0" updatedVersion="2" indent="0" showMemberPropertyTips="1">
  <location ref="A1:H6" firstHeaderRow="1" firstDataRow="2" firstDataCol="1"/>
  <pivotFields count="20">
    <pivotField axis="axisCol" compact="0" outline="0" subtotalTop="0" showAll="0">
      <items count="8">
        <item x="0"/>
        <item x="1"/>
        <item x="2"/>
        <item x="3"/>
        <item x="4"/>
        <item x="5"/>
        <item x="6"/>
        <item t="default"/>
      </items>
    </pivotField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/>
    </i>
    <i>
      <x v="1"/>
    </i>
    <i>
      <x v="2"/>
    </i>
    <i>
      <x v="3"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Soma de STD" fld="7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Tabela Dinâmica6" cacheId="6" applyNumberFormats="0" applyBorderFormats="0" applyFontFormats="0" applyPatternFormats="0" applyAlignmentFormats="0" applyWidthHeightFormats="0" dataCaption="Dados" showMissing="0" preserveFormatting="1" useAutoFormatting="1" subtotalHiddenItems="1" rowGrandTotals="0" colGrandTotals="0" itemPrintTitles="1" compactData="0" updatedVersion="2" indent="0" showMemberPropertyTips="1">
  <location ref="A1:H6" firstHeaderRow="1" firstDataRow="2" firstDataCol="1"/>
  <pivotFields count="20">
    <pivotField axis="axisCol" compact="0" outline="0" subtotalTop="0" showAll="0">
      <items count="8">
        <item x="0"/>
        <item x="1"/>
        <item x="2"/>
        <item x="3"/>
        <item x="4"/>
        <item x="5"/>
        <item x="6"/>
        <item t="default"/>
      </items>
    </pivotField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/>
    </i>
    <i>
      <x v="1"/>
    </i>
    <i>
      <x v="2"/>
    </i>
    <i>
      <x v="3"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Soma de SS" fld="8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Tabela Dinâmica5" cacheId="5" applyNumberFormats="0" applyBorderFormats="0" applyFontFormats="0" applyPatternFormats="0" applyAlignmentFormats="0" applyWidthHeightFormats="0" dataCaption="Dados" showMissing="0" preserveFormatting="1" useAutoFormatting="1" subtotalHiddenItems="1" rowGrandTotals="0" colGrandTotals="0" itemPrintTitles="1" compactData="0" updatedVersion="2" indent="0" showMemberPropertyTips="1">
  <location ref="A1:H6" firstHeaderRow="1" firstDataRow="2" firstDataCol="1"/>
  <pivotFields count="20">
    <pivotField axis="axisCol" compact="0" outline="0" subtotalTop="0" showAll="0">
      <items count="8">
        <item x="0"/>
        <item x="1"/>
        <item x="2"/>
        <item x="3"/>
        <item x="4"/>
        <item x="5"/>
        <item x="6"/>
        <item t="default"/>
      </items>
    </pivotField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/>
    </i>
    <i>
      <x v="1"/>
    </i>
    <i>
      <x v="2"/>
    </i>
    <i>
      <x v="3"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Soma de TURBI" fld="6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Tabela Dinâmica4" cacheId="4" applyNumberFormats="0" applyBorderFormats="0" applyFontFormats="0" applyPatternFormats="0" applyAlignmentFormats="0" applyWidthHeightFormats="0" dataCaption="Dados" showMissing="0" preserveFormatting="1" useAutoFormatting="1" subtotalHiddenItems="1" rowGrandTotals="0" colGrandTotals="0" itemPrintTitles="1" compactData="0" updatedVersion="2" indent="0" showMemberPropertyTips="1">
  <location ref="A1:H6" firstHeaderRow="1" firstDataRow="2" firstDataCol="1"/>
  <pivotFields count="20">
    <pivotField axis="axisCol" compact="0" outline="0" subtotalTop="0" showAll="0">
      <items count="8">
        <item x="0"/>
        <item x="1"/>
        <item x="2"/>
        <item x="3"/>
        <item x="4"/>
        <item x="5"/>
        <item x="6"/>
        <item t="default"/>
      </items>
    </pivotField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/>
    </i>
    <i>
      <x v="1"/>
    </i>
    <i>
      <x v="2"/>
    </i>
    <i>
      <x v="3"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Soma de COR" fld="5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Tabela Dinâmica2" cacheId="2" applyNumberFormats="0" applyBorderFormats="0" applyFontFormats="0" applyPatternFormats="0" applyAlignmentFormats="0" applyWidthHeightFormats="0" dataCaption="Dados" showMissing="0" preserveFormatting="1" useAutoFormatting="1" subtotalHiddenItems="1" rowGrandTotals="0" colGrandTotals="0" itemPrintTitles="1" compactData="0" updatedVersion="2" indent="0" showMemberPropertyTips="1">
  <location ref="A1:H6" firstHeaderRow="1" firstDataRow="2" firstDataCol="1"/>
  <pivotFields count="20">
    <pivotField axis="axisCol" compact="0" outline="0" subtotalTop="0" showAll="0">
      <items count="8">
        <item x="0"/>
        <item x="1"/>
        <item x="2"/>
        <item x="3"/>
        <item x="4"/>
        <item x="5"/>
        <item x="6"/>
        <item t="default"/>
      </items>
    </pivotField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/>
    </i>
    <i>
      <x v="1"/>
    </i>
    <i>
      <x v="2"/>
    </i>
    <i>
      <x v="3"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Soma de CONDELE" fld="4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Tabela Dinâmica3" cacheId="3" applyNumberFormats="0" applyBorderFormats="0" applyFontFormats="0" applyPatternFormats="0" applyAlignmentFormats="0" applyWidthHeightFormats="0" dataCaption="Dados" showMissing="0" preserveFormatting="1" useAutoFormatting="1" subtotalHiddenItems="1" rowGrandTotals="0" colGrandTotals="0" itemPrintTitles="1" compactData="0" updatedVersion="2" indent="0" showMemberPropertyTips="1">
  <location ref="A1:H6" firstHeaderRow="1" firstDataRow="2" firstDataCol="1"/>
  <pivotFields count="20">
    <pivotField axis="axisCol" compact="0" outline="0" subtotalTop="0" showAll="0">
      <items count="8">
        <item x="0"/>
        <item x="1"/>
        <item x="2"/>
        <item x="3"/>
        <item x="4"/>
        <item x="5"/>
        <item x="6"/>
        <item t="default"/>
      </items>
    </pivotField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/>
    </i>
    <i>
      <x v="1"/>
    </i>
    <i>
      <x v="2"/>
    </i>
    <i>
      <x v="3"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Soma de PH" fld="3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17" cacheId="17" applyNumberFormats="0" applyBorderFormats="0" applyFontFormats="0" applyPatternFormats="0" applyAlignmentFormats="0" applyWidthHeightFormats="0" dataCaption="Dados" showMissing="0" preserveFormatting="1" useAutoFormatting="1" subtotalHiddenItems="1" rowGrandTotals="0" colGrandTotals="0" itemPrintTitles="1" compactData="0" updatedVersion="2" indent="0" showMemberPropertyTips="1">
  <location ref="A1:H6" firstHeaderRow="1" firstDataRow="2" firstDataCol="1"/>
  <pivotFields count="20">
    <pivotField axis="axisCol" compact="0" outline="0" subtotalTop="0" showAll="0">
      <items count="8">
        <item x="0"/>
        <item x="1"/>
        <item x="2"/>
        <item x="3"/>
        <item x="4"/>
        <item x="5"/>
        <item x="6"/>
        <item t="default"/>
      </items>
    </pivotField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2"/>
  </rowFields>
  <rowItems count="4">
    <i>
      <x/>
    </i>
    <i>
      <x v="1"/>
    </i>
    <i>
      <x v="2"/>
    </i>
    <i>
      <x v="3"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Soma de ESTREPFEC" fld="19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Dinâmica16" cacheId="16" applyNumberFormats="0" applyBorderFormats="0" applyFontFormats="0" applyPatternFormats="0" applyAlignmentFormats="0" applyWidthHeightFormats="0" dataCaption="Dados" showMissing="0" preserveFormatting="1" useAutoFormatting="1" subtotalHiddenItems="1" rowGrandTotals="0" colGrandTotals="0" itemPrintTitles="1" compactData="0" updatedVersion="2" indent="0" showMemberPropertyTips="1">
  <location ref="A1:H6" firstHeaderRow="1" firstDataRow="2" firstDataCol="1"/>
  <pivotFields count="20">
    <pivotField axis="axisCol" compact="0" outline="0" subtotalTop="0" showAll="0">
      <items count="8">
        <item x="0"/>
        <item x="1"/>
        <item x="2"/>
        <item x="3"/>
        <item x="4"/>
        <item x="5"/>
        <item x="6"/>
        <item t="default"/>
      </items>
    </pivotField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2"/>
  </rowFields>
  <rowItems count="4">
    <i>
      <x/>
    </i>
    <i>
      <x v="1"/>
    </i>
    <i>
      <x v="2"/>
    </i>
    <i>
      <x v="3"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Soma de COLIFEC" fld="18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Dinâmica15" cacheId="15" applyNumberFormats="0" applyBorderFormats="0" applyFontFormats="0" applyPatternFormats="0" applyAlignmentFormats="0" applyWidthHeightFormats="0" dataCaption="Dados" showMissing="0" preserveFormatting="1" useAutoFormatting="1" subtotalHiddenItems="1" rowGrandTotals="0" colGrandTotals="0" itemPrintTitles="1" compactData="0" updatedVersion="2" indent="0" showMemberPropertyTips="1">
  <location ref="A1:H6" firstHeaderRow="1" firstDataRow="2" firstDataCol="1"/>
  <pivotFields count="20">
    <pivotField axis="axisCol" compact="0" outline="0" subtotalTop="0" showAll="0">
      <items count="8">
        <item x="0"/>
        <item x="1"/>
        <item x="2"/>
        <item x="3"/>
        <item x="4"/>
        <item x="5"/>
        <item x="6"/>
        <item t="default"/>
      </items>
    </pivotField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/>
    </i>
    <i>
      <x v="1"/>
    </i>
    <i>
      <x v="2"/>
    </i>
    <i>
      <x v="3"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Soma de DBO" fld="17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ela Dinâmica14" cacheId="14" applyNumberFormats="0" applyBorderFormats="0" applyFontFormats="0" applyPatternFormats="0" applyAlignmentFormats="0" applyWidthHeightFormats="0" dataCaption="Dados" showMissing="0" preserveFormatting="1" useAutoFormatting="1" subtotalHiddenItems="1" rowGrandTotals="0" colGrandTotals="0" itemPrintTitles="1" compactData="0" updatedVersion="2" indent="0" showMemberPropertyTips="1">
  <location ref="A1:H6" firstHeaderRow="1" firstDataRow="2" firstDataCol="1"/>
  <pivotFields count="20">
    <pivotField axis="axisCol" compact="0" outline="0" subtotalTop="0" showAll="0">
      <items count="8">
        <item x="0"/>
        <item x="1"/>
        <item x="2"/>
        <item x="3"/>
        <item x="4"/>
        <item x="5"/>
        <item x="6"/>
        <item t="default"/>
      </items>
    </pivotField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/>
    </i>
    <i>
      <x v="1"/>
    </i>
    <i>
      <x v="2"/>
    </i>
    <i>
      <x v="3"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Soma de OXIDIS" fld="15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ela Dinâmica13" cacheId="13" applyNumberFormats="0" applyBorderFormats="0" applyFontFormats="0" applyPatternFormats="0" applyAlignmentFormats="0" applyWidthHeightFormats="0" dataCaption="Dados" showMissing="0" preserveFormatting="1" useAutoFormatting="1" subtotalHiddenItems="1" rowGrandTotals="0" colGrandTotals="0" itemPrintTitles="1" compactData="0" updatedVersion="2" indent="0" showMemberPropertyTips="1">
  <location ref="A1:H6" firstHeaderRow="1" firstDataRow="2" firstDataCol="1"/>
  <pivotFields count="20">
    <pivotField axis="axisCol" compact="0" outline="0" subtotalTop="0" showAll="0">
      <items count="8">
        <item x="0"/>
        <item x="1"/>
        <item x="2"/>
        <item x="3"/>
        <item x="4"/>
        <item x="5"/>
        <item x="6"/>
        <item t="default"/>
      </items>
    </pivotField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/>
    </i>
    <i>
      <x v="1"/>
    </i>
    <i>
      <x v="2"/>
    </i>
    <i>
      <x v="3"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Soma de IQA" fld="14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ela Dinâmica12" cacheId="12" applyNumberFormats="0" applyBorderFormats="0" applyFontFormats="0" applyPatternFormats="0" applyAlignmentFormats="0" applyWidthHeightFormats="0" dataCaption="Dados" showMissing="0" preserveFormatting="1" useAutoFormatting="1" subtotalHiddenItems="1" rowGrandTotals="0" colGrandTotals="0" itemPrintTitles="1" compactData="0" updatedVersion="2" indent="0" showMemberPropertyTips="1">
  <location ref="A1:H6" firstHeaderRow="1" firstDataRow="2" firstDataCol="1"/>
  <pivotFields count="20">
    <pivotField axis="axisCol" compact="0" outline="0" subtotalTop="0" showAll="0">
      <items count="8">
        <item x="0"/>
        <item x="1"/>
        <item x="2"/>
        <item x="3"/>
        <item x="4"/>
        <item x="5"/>
        <item x="6"/>
        <item t="default"/>
      </items>
    </pivotField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/>
    </i>
    <i>
      <x v="1"/>
    </i>
    <i>
      <x v="2"/>
    </i>
    <i>
      <x v="3"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Soma de FOSFTOT" fld="13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ela Dinâmica11" cacheId="11" applyNumberFormats="0" applyBorderFormats="0" applyFontFormats="0" applyPatternFormats="0" applyAlignmentFormats="0" applyWidthHeightFormats="0" dataCaption="Dados" showMissing="0" preserveFormatting="1" useAutoFormatting="1" subtotalHiddenItems="1" rowGrandTotals="0" colGrandTotals="0" itemPrintTitles="1" compactData="0" updatedVersion="2" indent="0" showMemberPropertyTips="1">
  <location ref="A1:H6" firstHeaderRow="1" firstDataRow="2" firstDataCol="1"/>
  <pivotFields count="20">
    <pivotField axis="axisCol" compact="0" outline="0" subtotalTop="0" showAll="0">
      <items count="8">
        <item x="0"/>
        <item x="1"/>
        <item x="2"/>
        <item x="3"/>
        <item x="4"/>
        <item x="5"/>
        <item x="6"/>
        <item t="default"/>
      </items>
    </pivotField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/>
    </i>
    <i>
      <x v="1"/>
    </i>
    <i>
      <x v="2"/>
    </i>
    <i>
      <x v="3"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Soma de NINITRI" fld="12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ela Dinâmica10" cacheId="10" applyNumberFormats="0" applyBorderFormats="0" applyFontFormats="0" applyPatternFormats="0" applyAlignmentFormats="0" applyWidthHeightFormats="0" dataCaption="Dados" showMissing="0" preserveFormatting="1" useAutoFormatting="1" subtotalHiddenItems="1" rowGrandTotals="0" colGrandTotals="0" itemPrintTitles="1" compactData="0" updatedVersion="2" indent="0" showMemberPropertyTips="1">
  <location ref="A1:H6" firstHeaderRow="1" firstDataRow="2" firstDataCol="1"/>
  <pivotFields count="20">
    <pivotField axis="axisCol" compact="0" outline="0" subtotalTop="0" showAll="0">
      <items count="8">
        <item x="0"/>
        <item x="1"/>
        <item x="2"/>
        <item x="3"/>
        <item x="4"/>
        <item x="5"/>
        <item x="6"/>
        <item t="default"/>
      </items>
    </pivotField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/>
    </i>
    <i>
      <x v="1"/>
    </i>
    <i>
      <x v="2"/>
    </i>
    <i>
      <x v="3"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Soma de NITRAMO" fld="1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4">
      <selection activeCell="J32" sqref="J32"/>
    </sheetView>
  </sheetViews>
  <sheetFormatPr defaultColWidth="9.140625" defaultRowHeight="12.75"/>
  <cols>
    <col min="1" max="1" width="19.140625" style="0" customWidth="1"/>
    <col min="2" max="2" width="8.28125" style="0" customWidth="1"/>
    <col min="3" max="8" width="6.8515625" style="0" customWidth="1"/>
    <col min="9" max="16384" width="11.421875" style="0" customWidth="1"/>
  </cols>
  <sheetData>
    <row r="1" spans="1:8" ht="12.75">
      <c r="A1" s="4" t="s">
        <v>0</v>
      </c>
      <c r="B1" s="5" t="s">
        <v>1</v>
      </c>
      <c r="C1" s="6"/>
      <c r="D1" s="6"/>
      <c r="E1" s="6"/>
      <c r="F1" s="6"/>
      <c r="G1" s="6"/>
      <c r="H1" s="7"/>
    </row>
    <row r="2" spans="1:8" ht="12.75">
      <c r="A2" s="5" t="s">
        <v>2</v>
      </c>
      <c r="B2" s="4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7" t="s">
        <v>9</v>
      </c>
    </row>
    <row r="3" spans="1:8" ht="12.75">
      <c r="A3" s="4" t="s">
        <v>10</v>
      </c>
      <c r="B3" s="8">
        <v>99</v>
      </c>
      <c r="C3" s="9">
        <v>100</v>
      </c>
      <c r="D3" s="9">
        <v>105</v>
      </c>
      <c r="E3" s="9">
        <v>96</v>
      </c>
      <c r="F3" s="9">
        <v>99</v>
      </c>
      <c r="G3" s="9">
        <v>106</v>
      </c>
      <c r="H3" s="13">
        <v>93</v>
      </c>
    </row>
    <row r="4" spans="1:8" ht="12.75">
      <c r="A4" s="10" t="s">
        <v>11</v>
      </c>
      <c r="B4" s="11">
        <v>97</v>
      </c>
      <c r="C4" s="12">
        <v>100</v>
      </c>
      <c r="D4" s="12">
        <v>80</v>
      </c>
      <c r="E4" s="12">
        <v>85</v>
      </c>
      <c r="F4" s="12">
        <v>100</v>
      </c>
      <c r="G4" s="12">
        <v>93</v>
      </c>
      <c r="H4" s="14">
        <v>90</v>
      </c>
    </row>
    <row r="5" spans="1:8" ht="12.75">
      <c r="A5" s="10" t="s">
        <v>12</v>
      </c>
      <c r="B5" s="11">
        <v>89</v>
      </c>
      <c r="C5" s="12">
        <v>88</v>
      </c>
      <c r="D5" s="12">
        <v>83</v>
      </c>
      <c r="E5" s="12">
        <v>81</v>
      </c>
      <c r="F5" s="12">
        <v>91</v>
      </c>
      <c r="G5" s="12">
        <v>90</v>
      </c>
      <c r="H5" s="14">
        <v>93</v>
      </c>
    </row>
    <row r="6" spans="1:8" ht="12.75">
      <c r="A6" s="15" t="s">
        <v>13</v>
      </c>
      <c r="B6" s="16">
        <v>88</v>
      </c>
      <c r="C6" s="17">
        <v>90</v>
      </c>
      <c r="D6" s="17">
        <v>83</v>
      </c>
      <c r="E6" s="17">
        <v>85</v>
      </c>
      <c r="F6" s="17">
        <v>94</v>
      </c>
      <c r="G6" s="17">
        <v>91</v>
      </c>
      <c r="H6" s="18">
        <v>120</v>
      </c>
    </row>
    <row r="8" spans="1:8" ht="12.75">
      <c r="A8" t="s">
        <v>14</v>
      </c>
      <c r="B8" t="s">
        <v>3</v>
      </c>
      <c r="C8" s="2" t="s">
        <v>4</v>
      </c>
      <c r="D8" s="2" t="s">
        <v>5</v>
      </c>
      <c r="E8" s="2" t="s">
        <v>15</v>
      </c>
      <c r="F8" s="2" t="s">
        <v>7</v>
      </c>
      <c r="G8" s="2" t="s">
        <v>8</v>
      </c>
      <c r="H8" s="2" t="s">
        <v>9</v>
      </c>
    </row>
    <row r="9" spans="1:8" ht="12.75">
      <c r="A9" s="29">
        <v>35460</v>
      </c>
      <c r="B9">
        <f aca="true" t="shared" si="0" ref="B9:H12">B3</f>
        <v>99</v>
      </c>
      <c r="C9">
        <f t="shared" si="0"/>
        <v>100</v>
      </c>
      <c r="D9">
        <f t="shared" si="0"/>
        <v>105</v>
      </c>
      <c r="E9">
        <f t="shared" si="0"/>
        <v>96</v>
      </c>
      <c r="F9">
        <f t="shared" si="0"/>
        <v>99</v>
      </c>
      <c r="G9">
        <f t="shared" si="0"/>
        <v>106</v>
      </c>
      <c r="H9">
        <f t="shared" si="0"/>
        <v>93</v>
      </c>
    </row>
    <row r="10" spans="1:8" ht="12.75">
      <c r="A10" s="29">
        <v>35513</v>
      </c>
      <c r="B10">
        <f t="shared" si="0"/>
        <v>97</v>
      </c>
      <c r="C10">
        <f t="shared" si="0"/>
        <v>100</v>
      </c>
      <c r="D10">
        <f t="shared" si="0"/>
        <v>80</v>
      </c>
      <c r="E10">
        <f t="shared" si="0"/>
        <v>85</v>
      </c>
      <c r="F10">
        <f t="shared" si="0"/>
        <v>100</v>
      </c>
      <c r="G10">
        <f t="shared" si="0"/>
        <v>93</v>
      </c>
      <c r="H10">
        <f t="shared" si="0"/>
        <v>90</v>
      </c>
    </row>
    <row r="11" spans="1:8" ht="12.75">
      <c r="A11" s="29">
        <v>35641</v>
      </c>
      <c r="B11">
        <f t="shared" si="0"/>
        <v>89</v>
      </c>
      <c r="C11">
        <f t="shared" si="0"/>
        <v>88</v>
      </c>
      <c r="D11">
        <f t="shared" si="0"/>
        <v>83</v>
      </c>
      <c r="E11">
        <f t="shared" si="0"/>
        <v>81</v>
      </c>
      <c r="F11">
        <f t="shared" si="0"/>
        <v>91</v>
      </c>
      <c r="G11">
        <f t="shared" si="0"/>
        <v>90</v>
      </c>
      <c r="H11">
        <f t="shared" si="0"/>
        <v>93</v>
      </c>
    </row>
    <row r="12" spans="1:8" ht="12.75">
      <c r="A12" s="29">
        <v>35681</v>
      </c>
      <c r="B12">
        <f t="shared" si="0"/>
        <v>88</v>
      </c>
      <c r="C12">
        <f t="shared" si="0"/>
        <v>90</v>
      </c>
      <c r="D12">
        <f t="shared" si="0"/>
        <v>83</v>
      </c>
      <c r="E12">
        <f t="shared" si="0"/>
        <v>85</v>
      </c>
      <c r="F12">
        <f t="shared" si="0"/>
        <v>94</v>
      </c>
      <c r="G12">
        <f t="shared" si="0"/>
        <v>91</v>
      </c>
      <c r="H12">
        <f t="shared" si="0"/>
        <v>120</v>
      </c>
    </row>
  </sheetData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8" sqref="A8:H12"/>
    </sheetView>
  </sheetViews>
  <sheetFormatPr defaultColWidth="9.140625" defaultRowHeight="12.75"/>
  <cols>
    <col min="1" max="1" width="16.421875" style="0" customWidth="1"/>
    <col min="2" max="2" width="8.28125" style="0" customWidth="1"/>
    <col min="3" max="8" width="6.8515625" style="0" customWidth="1"/>
    <col min="9" max="16384" width="11.421875" style="0" customWidth="1"/>
  </cols>
  <sheetData>
    <row r="1" spans="1:8" ht="12.75">
      <c r="A1" s="4" t="s">
        <v>24</v>
      </c>
      <c r="B1" s="5" t="s">
        <v>1</v>
      </c>
      <c r="C1" s="6"/>
      <c r="D1" s="6"/>
      <c r="E1" s="6"/>
      <c r="F1" s="6"/>
      <c r="G1" s="6"/>
      <c r="H1" s="7"/>
    </row>
    <row r="2" spans="1:8" ht="12.75">
      <c r="A2" s="5" t="s">
        <v>2</v>
      </c>
      <c r="B2" s="4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7" t="s">
        <v>9</v>
      </c>
    </row>
    <row r="3" spans="1:8" ht="12.75">
      <c r="A3" s="4" t="s">
        <v>10</v>
      </c>
      <c r="B3" s="8">
        <v>0.44</v>
      </c>
      <c r="C3" s="9">
        <v>0.43</v>
      </c>
      <c r="D3" s="9">
        <v>0.75</v>
      </c>
      <c r="E3" s="9">
        <v>1.22</v>
      </c>
      <c r="F3" s="9">
        <v>1.14</v>
      </c>
      <c r="G3" s="9">
        <v>0.43</v>
      </c>
      <c r="H3" s="13">
        <v>0.62</v>
      </c>
    </row>
    <row r="4" spans="1:8" ht="12.75">
      <c r="A4" s="10" t="s">
        <v>12</v>
      </c>
      <c r="B4" s="11">
        <v>0.59</v>
      </c>
      <c r="C4" s="12">
        <v>0.37</v>
      </c>
      <c r="D4" s="12">
        <v>0.85</v>
      </c>
      <c r="E4" s="12">
        <v>0.81</v>
      </c>
      <c r="F4" s="12">
        <v>0.68</v>
      </c>
      <c r="G4" s="12">
        <v>0.87</v>
      </c>
      <c r="H4" s="14">
        <v>0.2</v>
      </c>
    </row>
    <row r="5" spans="1:8" ht="12.75">
      <c r="A5" s="10" t="s">
        <v>11</v>
      </c>
      <c r="B5" s="11">
        <v>0.1</v>
      </c>
      <c r="C5" s="12">
        <v>0.1</v>
      </c>
      <c r="D5" s="12">
        <v>0.12</v>
      </c>
      <c r="E5" s="12">
        <v>0.09</v>
      </c>
      <c r="F5" s="12">
        <v>0.19</v>
      </c>
      <c r="G5" s="12">
        <v>0.12</v>
      </c>
      <c r="H5" s="14">
        <v>0.05</v>
      </c>
    </row>
    <row r="6" spans="1:8" ht="12.75">
      <c r="A6" s="15" t="s">
        <v>13</v>
      </c>
      <c r="B6" s="16">
        <v>0.05</v>
      </c>
      <c r="C6" s="17">
        <v>0.05</v>
      </c>
      <c r="D6" s="17">
        <v>0.05</v>
      </c>
      <c r="E6" s="17">
        <v>0.05</v>
      </c>
      <c r="F6" s="17">
        <v>0.05</v>
      </c>
      <c r="G6" s="17">
        <v>0.13</v>
      </c>
      <c r="H6" s="18">
        <v>0.05</v>
      </c>
    </row>
    <row r="8" spans="1:8" ht="12.75">
      <c r="A8" t="s">
        <v>14</v>
      </c>
      <c r="B8" t="s">
        <v>3</v>
      </c>
      <c r="C8" s="2" t="s">
        <v>4</v>
      </c>
      <c r="D8" s="2" t="s">
        <v>5</v>
      </c>
      <c r="E8" s="2" t="s">
        <v>15</v>
      </c>
      <c r="F8" s="2" t="s">
        <v>7</v>
      </c>
      <c r="G8" s="2" t="s">
        <v>8</v>
      </c>
      <c r="H8" s="2" t="s">
        <v>9</v>
      </c>
    </row>
    <row r="9" spans="1:8" ht="12.75">
      <c r="A9" s="29">
        <v>35460</v>
      </c>
      <c r="B9">
        <f aca="true" t="shared" si="0" ref="B9:H12">B3</f>
        <v>0.44</v>
      </c>
      <c r="C9">
        <f t="shared" si="0"/>
        <v>0.43</v>
      </c>
      <c r="D9">
        <f t="shared" si="0"/>
        <v>0.75</v>
      </c>
      <c r="E9">
        <f t="shared" si="0"/>
        <v>1.22</v>
      </c>
      <c r="F9">
        <f t="shared" si="0"/>
        <v>1.14</v>
      </c>
      <c r="G9">
        <f t="shared" si="0"/>
        <v>0.43</v>
      </c>
      <c r="H9">
        <f t="shared" si="0"/>
        <v>0.62</v>
      </c>
    </row>
    <row r="10" spans="1:8" ht="12.75">
      <c r="A10" s="29">
        <v>35513</v>
      </c>
      <c r="B10">
        <f t="shared" si="0"/>
        <v>0.59</v>
      </c>
      <c r="C10">
        <f t="shared" si="0"/>
        <v>0.37</v>
      </c>
      <c r="D10">
        <f t="shared" si="0"/>
        <v>0.85</v>
      </c>
      <c r="E10">
        <f t="shared" si="0"/>
        <v>0.81</v>
      </c>
      <c r="F10">
        <f t="shared" si="0"/>
        <v>0.68</v>
      </c>
      <c r="G10">
        <f t="shared" si="0"/>
        <v>0.87</v>
      </c>
      <c r="H10">
        <f t="shared" si="0"/>
        <v>0.2</v>
      </c>
    </row>
    <row r="11" spans="1:8" ht="12.75">
      <c r="A11" s="29">
        <v>35641</v>
      </c>
      <c r="B11">
        <f t="shared" si="0"/>
        <v>0.1</v>
      </c>
      <c r="C11">
        <f t="shared" si="0"/>
        <v>0.1</v>
      </c>
      <c r="D11">
        <f t="shared" si="0"/>
        <v>0.12</v>
      </c>
      <c r="E11">
        <f t="shared" si="0"/>
        <v>0.09</v>
      </c>
      <c r="F11">
        <f t="shared" si="0"/>
        <v>0.19</v>
      </c>
      <c r="G11">
        <f t="shared" si="0"/>
        <v>0.12</v>
      </c>
      <c r="H11">
        <f t="shared" si="0"/>
        <v>0.05</v>
      </c>
    </row>
    <row r="12" spans="1:8" ht="12.75">
      <c r="A12" s="29">
        <v>35681</v>
      </c>
      <c r="B12">
        <f t="shared" si="0"/>
        <v>0.05</v>
      </c>
      <c r="C12">
        <f t="shared" si="0"/>
        <v>0.05</v>
      </c>
      <c r="D12">
        <f t="shared" si="0"/>
        <v>0.05</v>
      </c>
      <c r="E12">
        <f t="shared" si="0"/>
        <v>0.05</v>
      </c>
      <c r="F12">
        <f t="shared" si="0"/>
        <v>0.05</v>
      </c>
      <c r="G12">
        <f t="shared" si="0"/>
        <v>0.13</v>
      </c>
      <c r="H12">
        <f t="shared" si="0"/>
        <v>0.05</v>
      </c>
    </row>
  </sheetData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G15" sqref="G15"/>
    </sheetView>
  </sheetViews>
  <sheetFormatPr defaultColWidth="9.140625" defaultRowHeight="12.75"/>
  <cols>
    <col min="1" max="1" width="14.8515625" style="0" customWidth="1"/>
    <col min="2" max="2" width="8.28125" style="0" customWidth="1"/>
    <col min="3" max="7" width="6.8515625" style="0" customWidth="1"/>
    <col min="8" max="8" width="7.00390625" style="0" customWidth="1"/>
    <col min="9" max="16384" width="11.421875" style="0" customWidth="1"/>
  </cols>
  <sheetData>
    <row r="1" spans="1:8" ht="12.75">
      <c r="A1" s="4" t="s">
        <v>25</v>
      </c>
      <c r="B1" s="5" t="s">
        <v>1</v>
      </c>
      <c r="C1" s="6"/>
      <c r="D1" s="6"/>
      <c r="E1" s="6"/>
      <c r="F1" s="6"/>
      <c r="G1" s="6"/>
      <c r="H1" s="7"/>
    </row>
    <row r="2" spans="1:8" ht="12.75">
      <c r="A2" s="5" t="s">
        <v>2</v>
      </c>
      <c r="B2" s="4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7" t="s">
        <v>9</v>
      </c>
    </row>
    <row r="3" spans="1:8" ht="12.75">
      <c r="A3" s="4" t="s">
        <v>10</v>
      </c>
      <c r="B3" s="8">
        <v>8.15</v>
      </c>
      <c r="C3" s="9">
        <v>5.41</v>
      </c>
      <c r="D3" s="9">
        <v>10.59</v>
      </c>
      <c r="E3" s="9">
        <v>8.3</v>
      </c>
      <c r="F3" s="9">
        <v>5.72</v>
      </c>
      <c r="G3" s="9">
        <v>3.74</v>
      </c>
      <c r="H3" s="13">
        <v>119.56</v>
      </c>
    </row>
    <row r="4" spans="1:8" ht="12.75">
      <c r="A4" s="10" t="s">
        <v>12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4">
        <v>0</v>
      </c>
    </row>
    <row r="5" spans="1:8" ht="12.75">
      <c r="A5" s="10" t="s">
        <v>11</v>
      </c>
      <c r="B5" s="11">
        <v>0.86</v>
      </c>
      <c r="C5" s="12">
        <v>0.97</v>
      </c>
      <c r="D5" s="12">
        <v>1.46</v>
      </c>
      <c r="E5" s="12">
        <v>0.72</v>
      </c>
      <c r="F5" s="12">
        <v>0.97</v>
      </c>
      <c r="G5" s="12">
        <v>1.96</v>
      </c>
      <c r="H5" s="14">
        <v>1.46</v>
      </c>
    </row>
    <row r="6" spans="1:8" ht="12.75">
      <c r="A6" s="15" t="s">
        <v>13</v>
      </c>
      <c r="B6" s="16"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8">
        <v>0</v>
      </c>
    </row>
    <row r="8" spans="1:8" ht="12.75">
      <c r="A8" t="s">
        <v>14</v>
      </c>
      <c r="B8" t="s">
        <v>3</v>
      </c>
      <c r="C8" s="2" t="s">
        <v>4</v>
      </c>
      <c r="D8" s="2" t="s">
        <v>5</v>
      </c>
      <c r="E8" s="2" t="s">
        <v>15</v>
      </c>
      <c r="F8" s="2" t="s">
        <v>7</v>
      </c>
      <c r="G8" s="2" t="s">
        <v>8</v>
      </c>
      <c r="H8" s="2" t="s">
        <v>9</v>
      </c>
    </row>
    <row r="9" spans="1:9" ht="12.75">
      <c r="A9" s="29">
        <v>35460</v>
      </c>
      <c r="B9">
        <f aca="true" t="shared" si="0" ref="B9:G12">B3</f>
        <v>8.15</v>
      </c>
      <c r="C9">
        <f t="shared" si="0"/>
        <v>5.41</v>
      </c>
      <c r="D9">
        <f t="shared" si="0"/>
        <v>10.59</v>
      </c>
      <c r="E9">
        <f t="shared" si="0"/>
        <v>8.3</v>
      </c>
      <c r="F9">
        <f t="shared" si="0"/>
        <v>5.72</v>
      </c>
      <c r="G9">
        <f t="shared" si="0"/>
        <v>3.74</v>
      </c>
      <c r="H9">
        <v>14</v>
      </c>
      <c r="I9" s="30">
        <v>119.56</v>
      </c>
    </row>
    <row r="10" spans="1:8" ht="12.75">
      <c r="A10" s="29">
        <v>35513</v>
      </c>
      <c r="B10">
        <f t="shared" si="0"/>
        <v>0</v>
      </c>
      <c r="C10">
        <f t="shared" si="0"/>
        <v>0</v>
      </c>
      <c r="D10">
        <f t="shared" si="0"/>
        <v>0</v>
      </c>
      <c r="E10">
        <f t="shared" si="0"/>
        <v>0</v>
      </c>
      <c r="F10">
        <f t="shared" si="0"/>
        <v>0</v>
      </c>
      <c r="G10">
        <f t="shared" si="0"/>
        <v>0</v>
      </c>
      <c r="H10">
        <f>H4</f>
        <v>0</v>
      </c>
    </row>
    <row r="11" spans="1:8" ht="12.75">
      <c r="A11" s="29">
        <v>35641</v>
      </c>
      <c r="B11">
        <f t="shared" si="0"/>
        <v>0.86</v>
      </c>
      <c r="C11">
        <f t="shared" si="0"/>
        <v>0.97</v>
      </c>
      <c r="D11">
        <f t="shared" si="0"/>
        <v>1.46</v>
      </c>
      <c r="E11">
        <f t="shared" si="0"/>
        <v>0.72</v>
      </c>
      <c r="F11">
        <f t="shared" si="0"/>
        <v>0.97</v>
      </c>
      <c r="G11">
        <f t="shared" si="0"/>
        <v>1.96</v>
      </c>
      <c r="H11">
        <f>H5</f>
        <v>1.46</v>
      </c>
    </row>
    <row r="12" spans="1:8" ht="12.75">
      <c r="A12" s="29">
        <v>35681</v>
      </c>
      <c r="B12">
        <f t="shared" si="0"/>
        <v>0</v>
      </c>
      <c r="C12">
        <f t="shared" si="0"/>
        <v>0</v>
      </c>
      <c r="D12">
        <f t="shared" si="0"/>
        <v>0</v>
      </c>
      <c r="E12">
        <f t="shared" si="0"/>
        <v>0</v>
      </c>
      <c r="F12">
        <f t="shared" si="0"/>
        <v>0</v>
      </c>
      <c r="G12">
        <f t="shared" si="0"/>
        <v>0</v>
      </c>
      <c r="H12">
        <f>H6</f>
        <v>0</v>
      </c>
    </row>
  </sheetData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8" sqref="A8:H12"/>
    </sheetView>
  </sheetViews>
  <sheetFormatPr defaultColWidth="9.140625" defaultRowHeight="12.75"/>
  <cols>
    <col min="1" max="1" width="12.57421875" style="0" customWidth="1"/>
    <col min="2" max="2" width="8.28125" style="0" customWidth="1"/>
    <col min="3" max="8" width="6.8515625" style="0" customWidth="1"/>
    <col min="9" max="16384" width="11.421875" style="0" customWidth="1"/>
  </cols>
  <sheetData>
    <row r="1" spans="1:8" ht="12.75">
      <c r="A1" s="4" t="s">
        <v>26</v>
      </c>
      <c r="B1" s="5" t="s">
        <v>1</v>
      </c>
      <c r="C1" s="6"/>
      <c r="D1" s="6"/>
      <c r="E1" s="6"/>
      <c r="F1" s="6"/>
      <c r="G1" s="6"/>
      <c r="H1" s="7"/>
    </row>
    <row r="2" spans="1:8" ht="12.75">
      <c r="A2" s="5" t="s">
        <v>2</v>
      </c>
      <c r="B2" s="4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7" t="s">
        <v>9</v>
      </c>
    </row>
    <row r="3" spans="1:8" ht="12.75">
      <c r="A3" s="4" t="s">
        <v>10</v>
      </c>
      <c r="B3" s="8">
        <v>51.4</v>
      </c>
      <c r="C3" s="9">
        <v>54.3</v>
      </c>
      <c r="D3" s="9">
        <v>47.8</v>
      </c>
      <c r="E3" s="9">
        <v>38.3</v>
      </c>
      <c r="F3" s="9">
        <v>54.7</v>
      </c>
      <c r="G3" s="9">
        <v>133</v>
      </c>
      <c r="H3" s="13">
        <v>186</v>
      </c>
    </row>
    <row r="4" spans="1:8" ht="12.75">
      <c r="A4" s="10" t="s">
        <v>12</v>
      </c>
      <c r="B4" s="11">
        <v>64.3</v>
      </c>
      <c r="C4" s="12">
        <v>70.3</v>
      </c>
      <c r="D4" s="12">
        <v>48.2</v>
      </c>
      <c r="E4" s="12">
        <v>63</v>
      </c>
      <c r="F4" s="12">
        <v>53.6</v>
      </c>
      <c r="G4" s="12">
        <v>107</v>
      </c>
      <c r="H4" s="14">
        <v>286.1</v>
      </c>
    </row>
    <row r="5" spans="1:8" ht="12.75">
      <c r="A5" s="10" t="s">
        <v>11</v>
      </c>
      <c r="B5" s="11">
        <v>47.6</v>
      </c>
      <c r="C5" s="12">
        <v>57.9</v>
      </c>
      <c r="D5" s="12">
        <v>53</v>
      </c>
      <c r="E5" s="12">
        <v>49.3</v>
      </c>
      <c r="F5" s="12">
        <v>47.6</v>
      </c>
      <c r="G5" s="12">
        <v>118.7</v>
      </c>
      <c r="H5" s="14">
        <v>357.6</v>
      </c>
    </row>
    <row r="6" spans="1:8" ht="12.75">
      <c r="A6" s="15" t="s">
        <v>13</v>
      </c>
      <c r="B6" s="16">
        <v>66.4</v>
      </c>
      <c r="C6" s="17">
        <v>117.3</v>
      </c>
      <c r="D6" s="17">
        <v>56.2</v>
      </c>
      <c r="E6" s="17">
        <v>57.9</v>
      </c>
      <c r="F6" s="17">
        <v>52.9</v>
      </c>
      <c r="G6" s="17">
        <v>120.5</v>
      </c>
      <c r="H6" s="18">
        <v>393.3</v>
      </c>
    </row>
    <row r="8" spans="1:8" ht="12.75">
      <c r="A8" t="s">
        <v>14</v>
      </c>
      <c r="B8" t="s">
        <v>3</v>
      </c>
      <c r="C8" s="2" t="s">
        <v>4</v>
      </c>
      <c r="D8" s="2" t="s">
        <v>5</v>
      </c>
      <c r="E8" s="2" t="s">
        <v>15</v>
      </c>
      <c r="F8" s="2" t="s">
        <v>7</v>
      </c>
      <c r="G8" s="2" t="s">
        <v>8</v>
      </c>
      <c r="H8" s="2" t="s">
        <v>9</v>
      </c>
    </row>
    <row r="9" spans="1:8" ht="12.75">
      <c r="A9" s="29">
        <v>35460</v>
      </c>
      <c r="B9">
        <f aca="true" t="shared" si="0" ref="B9:H12">B3</f>
        <v>51.4</v>
      </c>
      <c r="C9">
        <f t="shared" si="0"/>
        <v>54.3</v>
      </c>
      <c r="D9">
        <f t="shared" si="0"/>
        <v>47.8</v>
      </c>
      <c r="E9">
        <f t="shared" si="0"/>
        <v>38.3</v>
      </c>
      <c r="F9">
        <f t="shared" si="0"/>
        <v>54.7</v>
      </c>
      <c r="G9">
        <f t="shared" si="0"/>
        <v>133</v>
      </c>
      <c r="H9">
        <f t="shared" si="0"/>
        <v>186</v>
      </c>
    </row>
    <row r="10" spans="1:8" ht="12.75">
      <c r="A10" s="29">
        <v>35513</v>
      </c>
      <c r="B10">
        <f t="shared" si="0"/>
        <v>64.3</v>
      </c>
      <c r="C10">
        <f t="shared" si="0"/>
        <v>70.3</v>
      </c>
      <c r="D10">
        <f t="shared" si="0"/>
        <v>48.2</v>
      </c>
      <c r="E10">
        <f t="shared" si="0"/>
        <v>63</v>
      </c>
      <c r="F10">
        <f t="shared" si="0"/>
        <v>53.6</v>
      </c>
      <c r="G10">
        <f t="shared" si="0"/>
        <v>107</v>
      </c>
      <c r="H10">
        <f t="shared" si="0"/>
        <v>286.1</v>
      </c>
    </row>
    <row r="11" spans="1:8" ht="12.75">
      <c r="A11" s="29">
        <v>35641</v>
      </c>
      <c r="B11">
        <f t="shared" si="0"/>
        <v>47.6</v>
      </c>
      <c r="C11">
        <f t="shared" si="0"/>
        <v>57.9</v>
      </c>
      <c r="D11">
        <f t="shared" si="0"/>
        <v>53</v>
      </c>
      <c r="E11">
        <f t="shared" si="0"/>
        <v>49.3</v>
      </c>
      <c r="F11">
        <f t="shared" si="0"/>
        <v>47.6</v>
      </c>
      <c r="G11">
        <f t="shared" si="0"/>
        <v>118.7</v>
      </c>
      <c r="H11">
        <f t="shared" si="0"/>
        <v>357.6</v>
      </c>
    </row>
    <row r="12" spans="1:8" ht="12.75">
      <c r="A12" s="29">
        <v>35681</v>
      </c>
      <c r="B12">
        <f t="shared" si="0"/>
        <v>66.4</v>
      </c>
      <c r="C12">
        <f t="shared" si="0"/>
        <v>117.3</v>
      </c>
      <c r="D12">
        <f t="shared" si="0"/>
        <v>56.2</v>
      </c>
      <c r="E12">
        <f t="shared" si="0"/>
        <v>57.9</v>
      </c>
      <c r="F12">
        <f t="shared" si="0"/>
        <v>52.9</v>
      </c>
      <c r="G12">
        <f t="shared" si="0"/>
        <v>120.5</v>
      </c>
      <c r="H12">
        <f t="shared" si="0"/>
        <v>393.3</v>
      </c>
    </row>
  </sheetData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H10" sqref="H10"/>
    </sheetView>
  </sheetViews>
  <sheetFormatPr defaultColWidth="9.140625" defaultRowHeight="12.75"/>
  <cols>
    <col min="1" max="1" width="11.57421875" style="0" customWidth="1"/>
    <col min="2" max="2" width="8.28125" style="0" customWidth="1"/>
    <col min="3" max="8" width="6.8515625" style="0" customWidth="1"/>
    <col min="9" max="16384" width="11.421875" style="0" customWidth="1"/>
  </cols>
  <sheetData>
    <row r="1" spans="1:8" ht="12.75">
      <c r="A1" s="4" t="s">
        <v>27</v>
      </c>
      <c r="B1" s="5" t="s">
        <v>1</v>
      </c>
      <c r="C1" s="6"/>
      <c r="D1" s="6"/>
      <c r="E1" s="6"/>
      <c r="F1" s="6"/>
      <c r="G1" s="6"/>
      <c r="H1" s="7"/>
    </row>
    <row r="2" spans="1:8" ht="12.75">
      <c r="A2" s="5" t="s">
        <v>2</v>
      </c>
      <c r="B2" s="4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7" t="s">
        <v>9</v>
      </c>
    </row>
    <row r="3" spans="1:8" ht="12.75">
      <c r="A3" s="4" t="s">
        <v>10</v>
      </c>
      <c r="B3" s="8">
        <v>77</v>
      </c>
      <c r="C3" s="9">
        <v>68</v>
      </c>
      <c r="D3" s="9">
        <v>118</v>
      </c>
      <c r="E3" s="9">
        <v>113</v>
      </c>
      <c r="F3" s="9">
        <v>96</v>
      </c>
      <c r="G3" s="9">
        <v>52</v>
      </c>
      <c r="H3" s="13">
        <v>1724</v>
      </c>
    </row>
    <row r="4" spans="1:8" ht="12.75">
      <c r="A4" s="10" t="s">
        <v>12</v>
      </c>
      <c r="B4" s="11">
        <v>82</v>
      </c>
      <c r="C4" s="12">
        <v>54</v>
      </c>
      <c r="D4" s="12">
        <v>105</v>
      </c>
      <c r="E4" s="12">
        <v>82</v>
      </c>
      <c r="F4" s="12">
        <v>54</v>
      </c>
      <c r="G4" s="12">
        <v>76</v>
      </c>
      <c r="H4" s="14">
        <v>74</v>
      </c>
    </row>
    <row r="5" spans="1:8" ht="12.75">
      <c r="A5" s="10" t="s">
        <v>11</v>
      </c>
      <c r="B5" s="11">
        <v>5.5</v>
      </c>
      <c r="C5" s="12">
        <v>16.5</v>
      </c>
      <c r="D5" s="12">
        <v>12</v>
      </c>
      <c r="E5" s="12">
        <v>6.5</v>
      </c>
      <c r="F5" s="12">
        <v>7.5</v>
      </c>
      <c r="G5" s="12">
        <v>27.5</v>
      </c>
      <c r="H5" s="14">
        <v>16.5</v>
      </c>
    </row>
    <row r="6" spans="1:8" ht="12.75">
      <c r="A6" s="15" t="s">
        <v>13</v>
      </c>
      <c r="B6" s="16">
        <v>5</v>
      </c>
      <c r="C6" s="17">
        <v>7.5</v>
      </c>
      <c r="D6" s="17">
        <v>10.5</v>
      </c>
      <c r="E6" s="17">
        <v>14.5</v>
      </c>
      <c r="F6" s="17">
        <v>9.5</v>
      </c>
      <c r="G6" s="17">
        <v>12</v>
      </c>
      <c r="H6" s="18">
        <v>16.5</v>
      </c>
    </row>
    <row r="8" spans="1:8" ht="12.75">
      <c r="A8" t="s">
        <v>14</v>
      </c>
      <c r="B8" t="s">
        <v>3</v>
      </c>
      <c r="C8" s="2" t="s">
        <v>4</v>
      </c>
      <c r="D8" s="2" t="s">
        <v>5</v>
      </c>
      <c r="E8" s="2" t="s">
        <v>15</v>
      </c>
      <c r="F8" s="2" t="s">
        <v>7</v>
      </c>
      <c r="G8" s="2" t="s">
        <v>8</v>
      </c>
      <c r="H8" s="2" t="s">
        <v>9</v>
      </c>
    </row>
    <row r="9" spans="1:9" ht="12.75">
      <c r="A9" s="29">
        <v>35460</v>
      </c>
      <c r="B9">
        <f aca="true" t="shared" si="0" ref="B9:G12">B3</f>
        <v>77</v>
      </c>
      <c r="C9">
        <f t="shared" si="0"/>
        <v>68</v>
      </c>
      <c r="D9">
        <f t="shared" si="0"/>
        <v>118</v>
      </c>
      <c r="E9">
        <f t="shared" si="0"/>
        <v>113</v>
      </c>
      <c r="F9">
        <f t="shared" si="0"/>
        <v>96</v>
      </c>
      <c r="G9">
        <f t="shared" si="0"/>
        <v>52</v>
      </c>
      <c r="H9">
        <v>140</v>
      </c>
      <c r="I9" s="30">
        <v>1724</v>
      </c>
    </row>
    <row r="10" spans="1:8" ht="12.75">
      <c r="A10" s="29">
        <v>35513</v>
      </c>
      <c r="B10">
        <f t="shared" si="0"/>
        <v>82</v>
      </c>
      <c r="C10">
        <f t="shared" si="0"/>
        <v>54</v>
      </c>
      <c r="D10">
        <f t="shared" si="0"/>
        <v>105</v>
      </c>
      <c r="E10">
        <f t="shared" si="0"/>
        <v>82</v>
      </c>
      <c r="F10">
        <f t="shared" si="0"/>
        <v>54</v>
      </c>
      <c r="G10">
        <f t="shared" si="0"/>
        <v>76</v>
      </c>
      <c r="H10">
        <f>H4</f>
        <v>74</v>
      </c>
    </row>
    <row r="11" spans="1:8" ht="12.75">
      <c r="A11" s="29">
        <v>35641</v>
      </c>
      <c r="B11">
        <f t="shared" si="0"/>
        <v>5.5</v>
      </c>
      <c r="C11">
        <f t="shared" si="0"/>
        <v>16.5</v>
      </c>
      <c r="D11">
        <f t="shared" si="0"/>
        <v>12</v>
      </c>
      <c r="E11">
        <f t="shared" si="0"/>
        <v>6.5</v>
      </c>
      <c r="F11">
        <f t="shared" si="0"/>
        <v>7.5</v>
      </c>
      <c r="G11">
        <f t="shared" si="0"/>
        <v>27.5</v>
      </c>
      <c r="H11">
        <f>H5</f>
        <v>16.5</v>
      </c>
    </row>
    <row r="12" spans="1:8" ht="12.75">
      <c r="A12" s="29">
        <v>35681</v>
      </c>
      <c r="B12">
        <f t="shared" si="0"/>
        <v>5</v>
      </c>
      <c r="C12">
        <f t="shared" si="0"/>
        <v>7.5</v>
      </c>
      <c r="D12">
        <f t="shared" si="0"/>
        <v>10.5</v>
      </c>
      <c r="E12">
        <f t="shared" si="0"/>
        <v>14.5</v>
      </c>
      <c r="F12">
        <f t="shared" si="0"/>
        <v>9.5</v>
      </c>
      <c r="G12">
        <f t="shared" si="0"/>
        <v>12</v>
      </c>
      <c r="H12">
        <f>H6</f>
        <v>16.5</v>
      </c>
    </row>
  </sheetData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I11" sqref="I11"/>
    </sheetView>
  </sheetViews>
  <sheetFormatPr defaultColWidth="9.140625" defaultRowHeight="12.75"/>
  <cols>
    <col min="1" max="1" width="14.28125" style="0" customWidth="1"/>
    <col min="2" max="2" width="8.28125" style="0" customWidth="1"/>
    <col min="3" max="8" width="6.8515625" style="0" customWidth="1"/>
    <col min="9" max="16384" width="11.421875" style="0" customWidth="1"/>
  </cols>
  <sheetData>
    <row r="1" spans="1:8" ht="12.75">
      <c r="A1" s="4" t="s">
        <v>28</v>
      </c>
      <c r="B1" s="5" t="s">
        <v>1</v>
      </c>
      <c r="C1" s="6"/>
      <c r="D1" s="6"/>
      <c r="E1" s="6"/>
      <c r="F1" s="6"/>
      <c r="G1" s="6"/>
      <c r="H1" s="7"/>
    </row>
    <row r="2" spans="1:8" ht="12.75">
      <c r="A2" s="5" t="s">
        <v>2</v>
      </c>
      <c r="B2" s="4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7" t="s">
        <v>9</v>
      </c>
    </row>
    <row r="3" spans="1:8" ht="12.75">
      <c r="A3" s="4" t="s">
        <v>10</v>
      </c>
      <c r="B3" s="8">
        <v>70</v>
      </c>
      <c r="C3" s="9">
        <v>54</v>
      </c>
      <c r="D3" s="9">
        <v>80</v>
      </c>
      <c r="E3" s="9">
        <v>78</v>
      </c>
      <c r="F3" s="9">
        <v>70</v>
      </c>
      <c r="G3" s="9">
        <v>44</v>
      </c>
      <c r="H3" s="13">
        <v>1340</v>
      </c>
    </row>
    <row r="4" spans="1:8" ht="12.75">
      <c r="A4" s="10" t="s">
        <v>12</v>
      </c>
      <c r="B4" s="11">
        <v>71</v>
      </c>
      <c r="C4" s="12">
        <v>41</v>
      </c>
      <c r="D4" s="12">
        <v>58</v>
      </c>
      <c r="E4" s="12">
        <v>50</v>
      </c>
      <c r="F4" s="12">
        <v>44</v>
      </c>
      <c r="G4" s="12">
        <v>66</v>
      </c>
      <c r="H4" s="14">
        <v>43</v>
      </c>
    </row>
    <row r="5" spans="1:8" ht="12.75">
      <c r="A5" s="10" t="s">
        <v>11</v>
      </c>
      <c r="B5" s="11">
        <v>12.6</v>
      </c>
      <c r="C5" s="12">
        <v>11.87</v>
      </c>
      <c r="D5" s="12">
        <v>16.3</v>
      </c>
      <c r="E5" s="12">
        <v>10.8</v>
      </c>
      <c r="F5" s="12">
        <v>9.79</v>
      </c>
      <c r="G5" s="12">
        <v>23.9</v>
      </c>
      <c r="H5" s="14">
        <v>20.97</v>
      </c>
    </row>
    <row r="6" spans="1:8" ht="12.75">
      <c r="A6" s="15" t="s">
        <v>13</v>
      </c>
      <c r="B6" s="16">
        <v>4.72</v>
      </c>
      <c r="C6" s="17">
        <v>7.39</v>
      </c>
      <c r="D6" s="17">
        <v>7.42</v>
      </c>
      <c r="E6" s="17">
        <v>3.37</v>
      </c>
      <c r="F6" s="17">
        <v>9.26</v>
      </c>
      <c r="G6" s="17">
        <v>28.82</v>
      </c>
      <c r="H6" s="18">
        <v>13.13</v>
      </c>
    </row>
    <row r="8" spans="1:8" ht="12.75">
      <c r="A8" t="s">
        <v>14</v>
      </c>
      <c r="B8" t="s">
        <v>3</v>
      </c>
      <c r="C8" s="2" t="s">
        <v>4</v>
      </c>
      <c r="D8" s="2" t="s">
        <v>5</v>
      </c>
      <c r="E8" s="2" t="s">
        <v>15</v>
      </c>
      <c r="F8" s="2" t="s">
        <v>7</v>
      </c>
      <c r="G8" s="2" t="s">
        <v>8</v>
      </c>
      <c r="H8" s="2" t="s">
        <v>9</v>
      </c>
    </row>
    <row r="9" spans="1:9" ht="12.75">
      <c r="A9" s="29">
        <v>35460</v>
      </c>
      <c r="B9">
        <f aca="true" t="shared" si="0" ref="B9:G12">B3</f>
        <v>70</v>
      </c>
      <c r="C9">
        <f t="shared" si="0"/>
        <v>54</v>
      </c>
      <c r="D9">
        <f t="shared" si="0"/>
        <v>80</v>
      </c>
      <c r="E9">
        <f t="shared" si="0"/>
        <v>78</v>
      </c>
      <c r="F9">
        <f t="shared" si="0"/>
        <v>70</v>
      </c>
      <c r="G9">
        <f t="shared" si="0"/>
        <v>44</v>
      </c>
      <c r="H9" s="30">
        <v>110</v>
      </c>
      <c r="I9">
        <v>1340</v>
      </c>
    </row>
    <row r="10" spans="1:8" ht="12.75">
      <c r="A10" s="29">
        <v>35513</v>
      </c>
      <c r="B10">
        <f t="shared" si="0"/>
        <v>71</v>
      </c>
      <c r="C10">
        <f t="shared" si="0"/>
        <v>41</v>
      </c>
      <c r="D10">
        <f t="shared" si="0"/>
        <v>58</v>
      </c>
      <c r="E10">
        <f t="shared" si="0"/>
        <v>50</v>
      </c>
      <c r="F10">
        <f t="shared" si="0"/>
        <v>44</v>
      </c>
      <c r="G10">
        <f t="shared" si="0"/>
        <v>66</v>
      </c>
      <c r="H10">
        <f>H4</f>
        <v>43</v>
      </c>
    </row>
    <row r="11" spans="1:8" ht="12.75">
      <c r="A11" s="29">
        <v>35641</v>
      </c>
      <c r="B11">
        <f t="shared" si="0"/>
        <v>12.6</v>
      </c>
      <c r="C11">
        <f t="shared" si="0"/>
        <v>11.87</v>
      </c>
      <c r="D11">
        <f t="shared" si="0"/>
        <v>16.3</v>
      </c>
      <c r="E11">
        <f t="shared" si="0"/>
        <v>10.8</v>
      </c>
      <c r="F11">
        <f t="shared" si="0"/>
        <v>9.79</v>
      </c>
      <c r="G11">
        <f t="shared" si="0"/>
        <v>23.9</v>
      </c>
      <c r="H11">
        <f>H5</f>
        <v>20.97</v>
      </c>
    </row>
    <row r="12" spans="1:8" ht="12.75">
      <c r="A12" s="29">
        <v>35681</v>
      </c>
      <c r="B12">
        <f t="shared" si="0"/>
        <v>4.72</v>
      </c>
      <c r="C12">
        <f t="shared" si="0"/>
        <v>7.39</v>
      </c>
      <c r="D12">
        <f t="shared" si="0"/>
        <v>7.42</v>
      </c>
      <c r="E12">
        <f t="shared" si="0"/>
        <v>3.37</v>
      </c>
      <c r="F12">
        <f t="shared" si="0"/>
        <v>9.26</v>
      </c>
      <c r="G12">
        <f t="shared" si="0"/>
        <v>28.82</v>
      </c>
      <c r="H12">
        <f>H6</f>
        <v>13.13</v>
      </c>
    </row>
  </sheetData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8" sqref="A8:H12"/>
    </sheetView>
  </sheetViews>
  <sheetFormatPr defaultColWidth="9.140625" defaultRowHeight="12.75"/>
  <cols>
    <col min="1" max="1" width="13.00390625" style="0" customWidth="1"/>
    <col min="2" max="2" width="8.28125" style="0" customWidth="1"/>
    <col min="3" max="8" width="6.8515625" style="0" customWidth="1"/>
    <col min="9" max="16384" width="11.421875" style="0" customWidth="1"/>
  </cols>
  <sheetData>
    <row r="1" spans="1:8" ht="12.75">
      <c r="A1" s="4" t="s">
        <v>29</v>
      </c>
      <c r="B1" s="5" t="s">
        <v>1</v>
      </c>
      <c r="C1" s="6"/>
      <c r="D1" s="6"/>
      <c r="E1" s="6"/>
      <c r="F1" s="6"/>
      <c r="G1" s="6"/>
      <c r="H1" s="7"/>
    </row>
    <row r="2" spans="1:8" ht="12.75">
      <c r="A2" s="5" t="s">
        <v>2</v>
      </c>
      <c r="B2" s="4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7" t="s">
        <v>9</v>
      </c>
    </row>
    <row r="3" spans="1:8" ht="12.75">
      <c r="A3" s="4" t="s">
        <v>10</v>
      </c>
      <c r="B3" s="8">
        <v>7.5</v>
      </c>
      <c r="C3" s="9">
        <v>7.5</v>
      </c>
      <c r="D3" s="9">
        <v>10</v>
      </c>
      <c r="E3" s="9">
        <v>10</v>
      </c>
      <c r="F3" s="9">
        <v>5</v>
      </c>
      <c r="G3" s="9">
        <v>2.5</v>
      </c>
      <c r="H3" s="13">
        <v>5</v>
      </c>
    </row>
    <row r="4" spans="1:8" ht="12.75">
      <c r="A4" s="10" t="s">
        <v>12</v>
      </c>
      <c r="B4" s="11">
        <v>15</v>
      </c>
      <c r="C4" s="12">
        <v>15</v>
      </c>
      <c r="D4" s="12">
        <v>7.5</v>
      </c>
      <c r="E4" s="12">
        <v>15</v>
      </c>
      <c r="F4" s="12">
        <v>15</v>
      </c>
      <c r="G4" s="12">
        <v>7.5</v>
      </c>
      <c r="H4" s="14">
        <v>20</v>
      </c>
    </row>
    <row r="5" spans="1:8" ht="12.75">
      <c r="A5" s="10" t="s">
        <v>11</v>
      </c>
      <c r="B5" s="11">
        <v>2.5</v>
      </c>
      <c r="C5" s="12">
        <v>2.5</v>
      </c>
      <c r="D5" s="12">
        <v>2.5</v>
      </c>
      <c r="E5" s="12">
        <v>2.5</v>
      </c>
      <c r="F5" s="12">
        <v>2.5</v>
      </c>
      <c r="G5" s="12">
        <v>5</v>
      </c>
      <c r="H5" s="14">
        <v>2.5</v>
      </c>
    </row>
    <row r="6" spans="1:8" ht="12.75">
      <c r="A6" s="15" t="s">
        <v>13</v>
      </c>
      <c r="B6" s="16">
        <v>5</v>
      </c>
      <c r="C6" s="17">
        <v>4</v>
      </c>
      <c r="D6" s="17">
        <v>4</v>
      </c>
      <c r="E6" s="17">
        <v>3.5</v>
      </c>
      <c r="F6" s="17">
        <v>4</v>
      </c>
      <c r="G6" s="17">
        <v>8.75</v>
      </c>
      <c r="H6" s="18">
        <v>4</v>
      </c>
    </row>
    <row r="8" spans="1:8" ht="12.75">
      <c r="A8" t="s">
        <v>14</v>
      </c>
      <c r="B8" t="s">
        <v>3</v>
      </c>
      <c r="C8" s="2" t="s">
        <v>4</v>
      </c>
      <c r="D8" s="2" t="s">
        <v>5</v>
      </c>
      <c r="E8" s="2" t="s">
        <v>15</v>
      </c>
      <c r="F8" s="2" t="s">
        <v>7</v>
      </c>
      <c r="G8" s="2" t="s">
        <v>8</v>
      </c>
      <c r="H8" s="2" t="s">
        <v>9</v>
      </c>
    </row>
    <row r="9" spans="1:8" ht="12.75">
      <c r="A9" s="29">
        <v>35460</v>
      </c>
      <c r="B9">
        <f aca="true" t="shared" si="0" ref="B9:H12">B3</f>
        <v>7.5</v>
      </c>
      <c r="C9">
        <f t="shared" si="0"/>
        <v>7.5</v>
      </c>
      <c r="D9">
        <f t="shared" si="0"/>
        <v>10</v>
      </c>
      <c r="E9">
        <f t="shared" si="0"/>
        <v>10</v>
      </c>
      <c r="F9">
        <f t="shared" si="0"/>
        <v>5</v>
      </c>
      <c r="G9">
        <f t="shared" si="0"/>
        <v>2.5</v>
      </c>
      <c r="H9">
        <f t="shared" si="0"/>
        <v>5</v>
      </c>
    </row>
    <row r="10" spans="1:8" ht="12.75">
      <c r="A10" s="29">
        <v>35513</v>
      </c>
      <c r="B10">
        <f t="shared" si="0"/>
        <v>15</v>
      </c>
      <c r="C10">
        <f t="shared" si="0"/>
        <v>15</v>
      </c>
      <c r="D10">
        <f t="shared" si="0"/>
        <v>7.5</v>
      </c>
      <c r="E10">
        <f t="shared" si="0"/>
        <v>15</v>
      </c>
      <c r="F10">
        <f t="shared" si="0"/>
        <v>15</v>
      </c>
      <c r="G10">
        <f t="shared" si="0"/>
        <v>7.5</v>
      </c>
      <c r="H10">
        <f t="shared" si="0"/>
        <v>20</v>
      </c>
    </row>
    <row r="11" spans="1:8" ht="12.75">
      <c r="A11" s="29">
        <v>35641</v>
      </c>
      <c r="B11">
        <f t="shared" si="0"/>
        <v>2.5</v>
      </c>
      <c r="C11">
        <f t="shared" si="0"/>
        <v>2.5</v>
      </c>
      <c r="D11">
        <f t="shared" si="0"/>
        <v>2.5</v>
      </c>
      <c r="E11">
        <f t="shared" si="0"/>
        <v>2.5</v>
      </c>
      <c r="F11">
        <f t="shared" si="0"/>
        <v>2.5</v>
      </c>
      <c r="G11">
        <f t="shared" si="0"/>
        <v>5</v>
      </c>
      <c r="H11">
        <f t="shared" si="0"/>
        <v>2.5</v>
      </c>
    </row>
    <row r="12" spans="1:8" ht="12.75">
      <c r="A12" s="29">
        <v>35681</v>
      </c>
      <c r="B12">
        <f t="shared" si="0"/>
        <v>5</v>
      </c>
      <c r="C12">
        <f t="shared" si="0"/>
        <v>4</v>
      </c>
      <c r="D12">
        <f t="shared" si="0"/>
        <v>4</v>
      </c>
      <c r="E12">
        <f t="shared" si="0"/>
        <v>3.5</v>
      </c>
      <c r="F12">
        <f t="shared" si="0"/>
        <v>4</v>
      </c>
      <c r="G12">
        <f t="shared" si="0"/>
        <v>8.75</v>
      </c>
      <c r="H12">
        <f t="shared" si="0"/>
        <v>4</v>
      </c>
    </row>
  </sheetData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8" sqref="A8:H12"/>
    </sheetView>
  </sheetViews>
  <sheetFormatPr defaultColWidth="9.140625" defaultRowHeight="12.75"/>
  <cols>
    <col min="1" max="1" width="17.8515625" style="0" customWidth="1"/>
    <col min="2" max="2" width="8.28125" style="0" customWidth="1"/>
    <col min="3" max="8" width="6.8515625" style="0" customWidth="1"/>
    <col min="9" max="16384" width="11.421875" style="0" customWidth="1"/>
  </cols>
  <sheetData>
    <row r="1" spans="1:8" ht="12.75">
      <c r="A1" s="4" t="s">
        <v>30</v>
      </c>
      <c r="B1" s="5" t="s">
        <v>1</v>
      </c>
      <c r="C1" s="6"/>
      <c r="D1" s="6"/>
      <c r="E1" s="6"/>
      <c r="F1" s="6"/>
      <c r="G1" s="6"/>
      <c r="H1" s="7"/>
    </row>
    <row r="2" spans="1:8" ht="12.75">
      <c r="A2" s="5" t="s">
        <v>2</v>
      </c>
      <c r="B2" s="4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7" t="s">
        <v>9</v>
      </c>
    </row>
    <row r="3" spans="1:8" ht="12.75">
      <c r="A3" s="4" t="s">
        <v>10</v>
      </c>
      <c r="B3" s="8">
        <v>55.8</v>
      </c>
      <c r="C3" s="9">
        <v>66.6</v>
      </c>
      <c r="D3" s="9">
        <v>65</v>
      </c>
      <c r="E3" s="9">
        <v>56.5</v>
      </c>
      <c r="F3" s="9">
        <v>43.1</v>
      </c>
      <c r="G3" s="9">
        <v>151</v>
      </c>
      <c r="H3" s="13">
        <v>250</v>
      </c>
    </row>
    <row r="4" spans="1:8" ht="12.75">
      <c r="A4" s="10" t="s">
        <v>12</v>
      </c>
      <c r="B4" s="11">
        <v>49.2</v>
      </c>
      <c r="C4" s="12">
        <v>89.4</v>
      </c>
      <c r="D4" s="12">
        <v>62</v>
      </c>
      <c r="E4" s="12">
        <v>51.9</v>
      </c>
      <c r="F4" s="12">
        <v>56.6</v>
      </c>
      <c r="G4" s="12">
        <v>131.7</v>
      </c>
      <c r="H4" s="14">
        <v>450</v>
      </c>
    </row>
    <row r="5" spans="1:8" ht="12.75">
      <c r="A5" s="10" t="s">
        <v>11</v>
      </c>
      <c r="B5" s="11">
        <v>60.8</v>
      </c>
      <c r="C5" s="12">
        <v>71.1</v>
      </c>
      <c r="D5" s="12">
        <v>56.16</v>
      </c>
      <c r="E5" s="12">
        <v>58.2</v>
      </c>
      <c r="F5" s="12">
        <v>40.5</v>
      </c>
      <c r="G5" s="12">
        <v>150.4</v>
      </c>
      <c r="H5" s="14">
        <v>600</v>
      </c>
    </row>
    <row r="6" spans="1:8" ht="12.75">
      <c r="A6" s="15" t="s">
        <v>13</v>
      </c>
      <c r="B6" s="16">
        <v>67.2</v>
      </c>
      <c r="C6" s="17">
        <v>137.2</v>
      </c>
      <c r="D6" s="17">
        <v>69.1</v>
      </c>
      <c r="E6" s="17">
        <v>64.9</v>
      </c>
      <c r="F6" s="17">
        <v>43.3</v>
      </c>
      <c r="G6" s="17">
        <v>136.5</v>
      </c>
      <c r="H6" s="18">
        <v>620</v>
      </c>
    </row>
    <row r="8" spans="1:8" ht="12.75">
      <c r="A8" t="s">
        <v>14</v>
      </c>
      <c r="B8" t="s">
        <v>3</v>
      </c>
      <c r="C8" s="2" t="s">
        <v>4</v>
      </c>
      <c r="D8" s="2" t="s">
        <v>5</v>
      </c>
      <c r="E8" s="2" t="s">
        <v>15</v>
      </c>
      <c r="F8" s="2" t="s">
        <v>7</v>
      </c>
      <c r="G8" s="2" t="s">
        <v>8</v>
      </c>
      <c r="H8" s="2" t="s">
        <v>9</v>
      </c>
    </row>
    <row r="9" spans="1:8" ht="12.75">
      <c r="A9" s="29">
        <v>35460</v>
      </c>
      <c r="B9">
        <f aca="true" t="shared" si="0" ref="B9:H12">B3</f>
        <v>55.8</v>
      </c>
      <c r="C9">
        <f t="shared" si="0"/>
        <v>66.6</v>
      </c>
      <c r="D9">
        <f t="shared" si="0"/>
        <v>65</v>
      </c>
      <c r="E9">
        <f t="shared" si="0"/>
        <v>56.5</v>
      </c>
      <c r="F9">
        <f t="shared" si="0"/>
        <v>43.1</v>
      </c>
      <c r="G9">
        <f t="shared" si="0"/>
        <v>151</v>
      </c>
      <c r="H9">
        <f t="shared" si="0"/>
        <v>250</v>
      </c>
    </row>
    <row r="10" spans="1:8" ht="12.75">
      <c r="A10" s="29">
        <v>35513</v>
      </c>
      <c r="B10">
        <f t="shared" si="0"/>
        <v>49.2</v>
      </c>
      <c r="C10">
        <f t="shared" si="0"/>
        <v>89.4</v>
      </c>
      <c r="D10">
        <f t="shared" si="0"/>
        <v>62</v>
      </c>
      <c r="E10">
        <f t="shared" si="0"/>
        <v>51.9</v>
      </c>
      <c r="F10">
        <f t="shared" si="0"/>
        <v>56.6</v>
      </c>
      <c r="G10">
        <f t="shared" si="0"/>
        <v>131.7</v>
      </c>
      <c r="H10">
        <f t="shared" si="0"/>
        <v>450</v>
      </c>
    </row>
    <row r="11" spans="1:8" ht="12.75">
      <c r="A11" s="29">
        <v>35641</v>
      </c>
      <c r="B11">
        <f t="shared" si="0"/>
        <v>60.8</v>
      </c>
      <c r="C11">
        <f t="shared" si="0"/>
        <v>71.1</v>
      </c>
      <c r="D11">
        <f t="shared" si="0"/>
        <v>56.16</v>
      </c>
      <c r="E11">
        <f t="shared" si="0"/>
        <v>58.2</v>
      </c>
      <c r="F11">
        <f t="shared" si="0"/>
        <v>40.5</v>
      </c>
      <c r="G11">
        <f t="shared" si="0"/>
        <v>150.4</v>
      </c>
      <c r="H11">
        <f t="shared" si="0"/>
        <v>600</v>
      </c>
    </row>
    <row r="12" spans="1:8" ht="12.75">
      <c r="A12" s="29">
        <v>35681</v>
      </c>
      <c r="B12">
        <f t="shared" si="0"/>
        <v>67.2</v>
      </c>
      <c r="C12">
        <f t="shared" si="0"/>
        <v>137.2</v>
      </c>
      <c r="D12">
        <f t="shared" si="0"/>
        <v>69.1</v>
      </c>
      <c r="E12">
        <f t="shared" si="0"/>
        <v>64.9</v>
      </c>
      <c r="F12">
        <f t="shared" si="0"/>
        <v>43.3</v>
      </c>
      <c r="G12">
        <f t="shared" si="0"/>
        <v>136.5</v>
      </c>
      <c r="H12">
        <f t="shared" si="0"/>
        <v>620</v>
      </c>
    </row>
  </sheetData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8" sqref="A8:H12"/>
    </sheetView>
  </sheetViews>
  <sheetFormatPr defaultColWidth="9.140625" defaultRowHeight="12.75"/>
  <cols>
    <col min="1" max="1" width="11.57421875" style="0" customWidth="1"/>
    <col min="2" max="2" width="8.28125" style="0" customWidth="1"/>
    <col min="3" max="8" width="6.8515625" style="0" customWidth="1"/>
    <col min="9" max="16384" width="11.421875" style="0" customWidth="1"/>
  </cols>
  <sheetData>
    <row r="1" spans="1:8" ht="12.75">
      <c r="A1" s="4" t="s">
        <v>31</v>
      </c>
      <c r="B1" s="5" t="s">
        <v>1</v>
      </c>
      <c r="C1" s="6"/>
      <c r="D1" s="6"/>
      <c r="E1" s="6"/>
      <c r="F1" s="6"/>
      <c r="G1" s="6"/>
      <c r="H1" s="7"/>
    </row>
    <row r="2" spans="1:8" ht="12.75">
      <c r="A2" s="5" t="s">
        <v>2</v>
      </c>
      <c r="B2" s="4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7" t="s">
        <v>9</v>
      </c>
    </row>
    <row r="3" spans="1:8" ht="12.75">
      <c r="A3" s="4" t="s">
        <v>10</v>
      </c>
      <c r="B3" s="8">
        <v>7.31</v>
      </c>
      <c r="C3" s="9">
        <v>7.26</v>
      </c>
      <c r="D3" s="9">
        <v>7.59</v>
      </c>
      <c r="E3" s="9">
        <v>7.71</v>
      </c>
      <c r="F3" s="9">
        <v>7.09</v>
      </c>
      <c r="G3" s="9">
        <v>7.81</v>
      </c>
      <c r="H3" s="13">
        <v>7.69</v>
      </c>
    </row>
    <row r="4" spans="1:8" ht="12.75">
      <c r="A4" s="10" t="s">
        <v>12</v>
      </c>
      <c r="B4" s="11">
        <v>7.18</v>
      </c>
      <c r="C4" s="12">
        <v>7.48</v>
      </c>
      <c r="D4" s="12">
        <v>7.54</v>
      </c>
      <c r="E4" s="12">
        <v>7.54</v>
      </c>
      <c r="F4" s="12">
        <v>7.52</v>
      </c>
      <c r="G4" s="12">
        <v>7.8</v>
      </c>
      <c r="H4" s="14">
        <v>8.05</v>
      </c>
    </row>
    <row r="5" spans="1:8" ht="12.75">
      <c r="A5" s="10" t="s">
        <v>11</v>
      </c>
      <c r="B5" s="11">
        <v>7.53</v>
      </c>
      <c r="C5" s="12">
        <v>7.65</v>
      </c>
      <c r="D5" s="12">
        <v>7.66</v>
      </c>
      <c r="E5" s="12">
        <v>7.3</v>
      </c>
      <c r="F5" s="12">
        <v>7.48</v>
      </c>
      <c r="G5" s="12">
        <v>8.32</v>
      </c>
      <c r="H5" s="14">
        <v>8.22</v>
      </c>
    </row>
    <row r="6" spans="1:8" ht="12.75">
      <c r="A6" s="15" t="s">
        <v>13</v>
      </c>
      <c r="B6" s="16">
        <v>7.79</v>
      </c>
      <c r="C6" s="17">
        <v>8.32</v>
      </c>
      <c r="D6" s="17">
        <v>8.3</v>
      </c>
      <c r="E6" s="17">
        <v>8.36</v>
      </c>
      <c r="F6" s="17">
        <v>8.07</v>
      </c>
      <c r="G6" s="17">
        <v>8.32</v>
      </c>
      <c r="H6" s="18">
        <v>8.67</v>
      </c>
    </row>
    <row r="8" spans="1:8" ht="12.75">
      <c r="A8" t="s">
        <v>14</v>
      </c>
      <c r="B8" t="s">
        <v>3</v>
      </c>
      <c r="C8" s="2" t="s">
        <v>4</v>
      </c>
      <c r="D8" s="2" t="s">
        <v>5</v>
      </c>
      <c r="E8" s="2" t="s">
        <v>15</v>
      </c>
      <c r="F8" s="2" t="s">
        <v>7</v>
      </c>
      <c r="G8" s="2" t="s">
        <v>8</v>
      </c>
      <c r="H8" s="2" t="s">
        <v>9</v>
      </c>
    </row>
    <row r="9" spans="1:8" ht="12.75">
      <c r="A9" s="29">
        <v>35460</v>
      </c>
      <c r="B9">
        <f aca="true" t="shared" si="0" ref="B9:H12">B3</f>
        <v>7.31</v>
      </c>
      <c r="C9">
        <f t="shared" si="0"/>
        <v>7.26</v>
      </c>
      <c r="D9">
        <f t="shared" si="0"/>
        <v>7.59</v>
      </c>
      <c r="E9">
        <f t="shared" si="0"/>
        <v>7.71</v>
      </c>
      <c r="F9">
        <f t="shared" si="0"/>
        <v>7.09</v>
      </c>
      <c r="G9">
        <f t="shared" si="0"/>
        <v>7.81</v>
      </c>
      <c r="H9">
        <f t="shared" si="0"/>
        <v>7.69</v>
      </c>
    </row>
    <row r="10" spans="1:8" ht="12.75">
      <c r="A10" s="29">
        <v>35513</v>
      </c>
      <c r="B10">
        <f t="shared" si="0"/>
        <v>7.18</v>
      </c>
      <c r="C10">
        <f t="shared" si="0"/>
        <v>7.48</v>
      </c>
      <c r="D10">
        <f t="shared" si="0"/>
        <v>7.54</v>
      </c>
      <c r="E10">
        <f t="shared" si="0"/>
        <v>7.54</v>
      </c>
      <c r="F10">
        <f t="shared" si="0"/>
        <v>7.52</v>
      </c>
      <c r="G10">
        <f t="shared" si="0"/>
        <v>7.8</v>
      </c>
      <c r="H10">
        <f t="shared" si="0"/>
        <v>8.05</v>
      </c>
    </row>
    <row r="11" spans="1:8" ht="12.75">
      <c r="A11" s="29">
        <v>35641</v>
      </c>
      <c r="B11">
        <f t="shared" si="0"/>
        <v>7.53</v>
      </c>
      <c r="C11">
        <f t="shared" si="0"/>
        <v>7.65</v>
      </c>
      <c r="D11">
        <f t="shared" si="0"/>
        <v>7.66</v>
      </c>
      <c r="E11">
        <f t="shared" si="0"/>
        <v>7.3</v>
      </c>
      <c r="F11">
        <f t="shared" si="0"/>
        <v>7.48</v>
      </c>
      <c r="G11">
        <f t="shared" si="0"/>
        <v>8.32</v>
      </c>
      <c r="H11">
        <f t="shared" si="0"/>
        <v>8.22</v>
      </c>
    </row>
    <row r="12" spans="1:8" ht="12.75">
      <c r="A12" s="29">
        <v>35681</v>
      </c>
      <c r="B12">
        <f t="shared" si="0"/>
        <v>7.79</v>
      </c>
      <c r="C12">
        <f t="shared" si="0"/>
        <v>8.32</v>
      </c>
      <c r="D12">
        <f t="shared" si="0"/>
        <v>8.3</v>
      </c>
      <c r="E12">
        <f t="shared" si="0"/>
        <v>8.36</v>
      </c>
      <c r="F12">
        <f t="shared" si="0"/>
        <v>8.07</v>
      </c>
      <c r="G12">
        <f t="shared" si="0"/>
        <v>8.32</v>
      </c>
      <c r="H12">
        <f t="shared" si="0"/>
        <v>8.67</v>
      </c>
    </row>
  </sheetData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45">
      <selection activeCell="C3" sqref="C3"/>
    </sheetView>
  </sheetViews>
  <sheetFormatPr defaultColWidth="9.140625" defaultRowHeight="12.75"/>
  <cols>
    <col min="1" max="7" width="11.57421875" style="0" customWidth="1"/>
    <col min="8" max="16384" width="11.421875" style="0" customWidth="1"/>
  </cols>
  <sheetData>
    <row r="1" spans="1:7" ht="24.75" customHeight="1">
      <c r="A1" s="19"/>
      <c r="B1" s="20"/>
      <c r="C1" s="20"/>
      <c r="D1" s="31" t="s">
        <v>32</v>
      </c>
      <c r="E1" s="20"/>
      <c r="F1" s="20"/>
      <c r="G1" s="21"/>
    </row>
    <row r="2" spans="1:7" ht="12.75">
      <c r="A2" s="22"/>
      <c r="B2" s="23"/>
      <c r="C2" s="23"/>
      <c r="D2" s="32" t="s">
        <v>33</v>
      </c>
      <c r="E2" s="23"/>
      <c r="F2" s="23"/>
      <c r="G2" s="24"/>
    </row>
    <row r="3" spans="1:7" ht="12.75">
      <c r="A3" s="22"/>
      <c r="B3" s="23"/>
      <c r="C3" s="23"/>
      <c r="D3" s="23" t="s">
        <v>34</v>
      </c>
      <c r="E3" s="23"/>
      <c r="F3" s="23"/>
      <c r="G3" s="24"/>
    </row>
    <row r="4" spans="1:7" ht="12.75">
      <c r="A4" s="22"/>
      <c r="B4" s="23"/>
      <c r="C4" s="23"/>
      <c r="D4" s="23"/>
      <c r="E4" s="23"/>
      <c r="F4" s="23"/>
      <c r="G4" s="24"/>
    </row>
    <row r="5" spans="1:7" ht="12.75">
      <c r="A5" s="22"/>
      <c r="B5" s="23"/>
      <c r="C5" s="23"/>
      <c r="D5" s="23"/>
      <c r="E5" s="23"/>
      <c r="F5" s="23"/>
      <c r="G5" s="24"/>
    </row>
    <row r="6" spans="1:7" ht="12.75">
      <c r="A6" s="22"/>
      <c r="B6" s="23"/>
      <c r="C6" s="23"/>
      <c r="D6" s="23"/>
      <c r="E6" s="23"/>
      <c r="F6" s="23"/>
      <c r="G6" s="24"/>
    </row>
    <row r="7" spans="1:7" ht="12.75">
      <c r="A7" s="22"/>
      <c r="B7" s="23"/>
      <c r="C7" s="23"/>
      <c r="D7" s="23"/>
      <c r="E7" s="23"/>
      <c r="F7" s="23"/>
      <c r="G7" s="24"/>
    </row>
    <row r="8" spans="1:7" ht="12.75">
      <c r="A8" s="22"/>
      <c r="B8" s="23"/>
      <c r="C8" s="23"/>
      <c r="D8" s="23"/>
      <c r="E8" s="23"/>
      <c r="F8" s="23"/>
      <c r="G8" s="24"/>
    </row>
    <row r="9" spans="1:7" ht="12.75">
      <c r="A9" s="22"/>
      <c r="B9" s="23"/>
      <c r="C9" s="23"/>
      <c r="D9" s="23"/>
      <c r="E9" s="23"/>
      <c r="F9" s="23"/>
      <c r="G9" s="24"/>
    </row>
    <row r="10" spans="1:7" ht="12.75">
      <c r="A10" s="22"/>
      <c r="B10" s="23"/>
      <c r="C10" s="23"/>
      <c r="D10" s="23"/>
      <c r="E10" s="23"/>
      <c r="F10" s="23"/>
      <c r="G10" s="24"/>
    </row>
    <row r="11" spans="1:7" ht="12.75">
      <c r="A11" s="22"/>
      <c r="B11" s="23"/>
      <c r="C11" s="23"/>
      <c r="D11" s="23"/>
      <c r="E11" s="23"/>
      <c r="F11" s="23"/>
      <c r="G11" s="24"/>
    </row>
    <row r="12" spans="1:7" ht="12.75">
      <c r="A12" s="22"/>
      <c r="B12" s="23"/>
      <c r="C12" s="23"/>
      <c r="D12" s="23"/>
      <c r="E12" s="23"/>
      <c r="F12" s="23"/>
      <c r="G12" s="24"/>
    </row>
    <row r="13" spans="1:7" ht="12.75">
      <c r="A13" s="22"/>
      <c r="B13" s="23"/>
      <c r="C13" s="23"/>
      <c r="D13" s="23"/>
      <c r="E13" s="23"/>
      <c r="F13" s="23"/>
      <c r="G13" s="24"/>
    </row>
    <row r="14" spans="1:7" ht="12.75">
      <c r="A14" s="22"/>
      <c r="B14" s="23"/>
      <c r="C14" s="23"/>
      <c r="D14" s="23"/>
      <c r="E14" s="23"/>
      <c r="F14" s="23"/>
      <c r="G14" s="24"/>
    </row>
    <row r="15" spans="1:7" ht="12.75">
      <c r="A15" s="22"/>
      <c r="B15" s="23"/>
      <c r="C15" s="23"/>
      <c r="D15" s="23"/>
      <c r="E15" s="23"/>
      <c r="F15" s="23"/>
      <c r="G15" s="24"/>
    </row>
    <row r="16" spans="1:7" ht="12.75">
      <c r="A16" s="22"/>
      <c r="B16" s="23"/>
      <c r="C16" s="23"/>
      <c r="D16" s="23"/>
      <c r="E16" s="23"/>
      <c r="F16" s="23"/>
      <c r="G16" s="24"/>
    </row>
    <row r="17" spans="1:10" ht="12.75">
      <c r="A17" s="22"/>
      <c r="B17" s="23"/>
      <c r="C17" s="23"/>
      <c r="D17" s="23"/>
      <c r="E17" s="23"/>
      <c r="F17" s="23"/>
      <c r="G17" s="24"/>
      <c r="I17" s="25"/>
      <c r="J17" s="12"/>
    </row>
    <row r="18" spans="1:10" ht="12.75">
      <c r="A18" s="22"/>
      <c r="B18" s="23"/>
      <c r="C18" s="23"/>
      <c r="D18" s="23"/>
      <c r="E18" s="23"/>
      <c r="F18" s="23"/>
      <c r="G18" s="24"/>
      <c r="I18" s="25"/>
      <c r="J18" s="12"/>
    </row>
    <row r="19" spans="1:7" ht="12.75">
      <c r="A19" s="22"/>
      <c r="B19" s="23"/>
      <c r="C19" s="23"/>
      <c r="D19" s="23"/>
      <c r="E19" s="23"/>
      <c r="F19" s="23"/>
      <c r="G19" s="24"/>
    </row>
    <row r="20" spans="1:7" ht="12.75">
      <c r="A20" s="22"/>
      <c r="B20" s="23"/>
      <c r="C20" s="23"/>
      <c r="D20" s="23"/>
      <c r="E20" s="23"/>
      <c r="F20" s="23"/>
      <c r="G20" s="24"/>
    </row>
    <row r="21" spans="1:7" ht="12.75">
      <c r="A21" s="22"/>
      <c r="B21" s="23"/>
      <c r="C21" s="23"/>
      <c r="D21" s="23"/>
      <c r="E21" s="23"/>
      <c r="F21" s="23"/>
      <c r="G21" s="24"/>
    </row>
    <row r="22" spans="1:7" ht="12.75">
      <c r="A22" s="22"/>
      <c r="B22" s="23"/>
      <c r="C22" s="23"/>
      <c r="D22" s="23"/>
      <c r="E22" s="23"/>
      <c r="F22" s="23"/>
      <c r="G22" s="24"/>
    </row>
    <row r="23" spans="1:7" ht="12.75">
      <c r="A23" s="22"/>
      <c r="B23" s="23"/>
      <c r="C23" s="23"/>
      <c r="D23" s="23"/>
      <c r="E23" s="23"/>
      <c r="F23" s="23"/>
      <c r="G23" s="24"/>
    </row>
    <row r="24" spans="1:7" ht="12.75">
      <c r="A24" s="22"/>
      <c r="B24" s="23"/>
      <c r="C24" s="23"/>
      <c r="D24" s="23"/>
      <c r="E24" s="23"/>
      <c r="F24" s="23"/>
      <c r="G24" s="24"/>
    </row>
    <row r="25" spans="1:7" ht="12.75">
      <c r="A25" s="22"/>
      <c r="B25" s="23"/>
      <c r="C25" s="23"/>
      <c r="D25" s="23"/>
      <c r="E25" s="23"/>
      <c r="F25" s="23"/>
      <c r="G25" s="24"/>
    </row>
    <row r="26" spans="1:7" ht="12.75">
      <c r="A26" s="22"/>
      <c r="B26" s="23"/>
      <c r="C26" s="23"/>
      <c r="D26" s="23"/>
      <c r="E26" s="23"/>
      <c r="F26" s="23"/>
      <c r="G26" s="24"/>
    </row>
    <row r="27" spans="1:7" ht="12.75">
      <c r="A27" s="22"/>
      <c r="B27" s="23"/>
      <c r="C27" s="23"/>
      <c r="D27" s="23"/>
      <c r="E27" s="23"/>
      <c r="F27" s="23"/>
      <c r="G27" s="24"/>
    </row>
    <row r="28" spans="1:7" ht="12.75">
      <c r="A28" s="22"/>
      <c r="B28" s="23"/>
      <c r="C28" s="23"/>
      <c r="D28" s="23"/>
      <c r="E28" s="23"/>
      <c r="F28" s="23"/>
      <c r="G28" s="24"/>
    </row>
    <row r="29" spans="1:7" ht="12.75">
      <c r="A29" s="22"/>
      <c r="B29" s="23"/>
      <c r="C29" s="23"/>
      <c r="D29" s="23"/>
      <c r="E29" s="23"/>
      <c r="F29" s="23"/>
      <c r="G29" s="24"/>
    </row>
    <row r="30" spans="1:7" ht="12.75">
      <c r="A30" s="22"/>
      <c r="B30" s="23"/>
      <c r="C30" s="23"/>
      <c r="D30" s="23"/>
      <c r="E30" s="23"/>
      <c r="F30" s="23"/>
      <c r="G30" s="24"/>
    </row>
    <row r="31" spans="1:7" ht="12.75">
      <c r="A31" s="22"/>
      <c r="B31" s="23"/>
      <c r="C31" s="23"/>
      <c r="D31" s="23"/>
      <c r="E31" s="23"/>
      <c r="F31" s="23"/>
      <c r="G31" s="24"/>
    </row>
    <row r="32" spans="1:7" ht="12.75">
      <c r="A32" s="22"/>
      <c r="B32" s="23"/>
      <c r="C32" s="23"/>
      <c r="D32" s="23"/>
      <c r="E32" s="23"/>
      <c r="F32" s="23"/>
      <c r="G32" s="24"/>
    </row>
    <row r="33" spans="1:7" ht="12.75">
      <c r="A33" s="22"/>
      <c r="B33" s="23"/>
      <c r="C33" s="23"/>
      <c r="D33" s="23"/>
      <c r="E33" s="23"/>
      <c r="F33" s="23"/>
      <c r="G33" s="24"/>
    </row>
    <row r="34" spans="1:7" ht="12.75">
      <c r="A34" s="22"/>
      <c r="B34" s="23"/>
      <c r="C34" s="23"/>
      <c r="D34" s="23"/>
      <c r="E34" s="23"/>
      <c r="F34" s="23"/>
      <c r="G34" s="24"/>
    </row>
    <row r="35" spans="1:7" ht="12.75">
      <c r="A35" s="22"/>
      <c r="B35" s="23"/>
      <c r="C35" s="23"/>
      <c r="D35" s="23"/>
      <c r="E35" s="23"/>
      <c r="F35" s="23"/>
      <c r="G35" s="24"/>
    </row>
    <row r="36" spans="1:7" ht="12.75">
      <c r="A36" s="22"/>
      <c r="B36" s="23"/>
      <c r="C36" s="23"/>
      <c r="D36" s="23"/>
      <c r="E36" s="23"/>
      <c r="F36" s="23"/>
      <c r="G36" s="24"/>
    </row>
    <row r="37" spans="1:7" ht="12.75">
      <c r="A37" s="22"/>
      <c r="B37" s="23"/>
      <c r="C37" s="23"/>
      <c r="D37" s="23"/>
      <c r="E37" s="23"/>
      <c r="F37" s="23"/>
      <c r="G37" s="24"/>
    </row>
    <row r="38" spans="1:7" ht="12.75">
      <c r="A38" s="22"/>
      <c r="B38" s="23"/>
      <c r="C38" s="23"/>
      <c r="D38" s="23"/>
      <c r="E38" s="23"/>
      <c r="F38" s="23"/>
      <c r="G38" s="24"/>
    </row>
    <row r="39" spans="1:7" ht="12.75">
      <c r="A39" s="22"/>
      <c r="B39" s="23"/>
      <c r="C39" s="23"/>
      <c r="D39" s="23"/>
      <c r="E39" s="23"/>
      <c r="F39" s="23"/>
      <c r="G39" s="24"/>
    </row>
    <row r="40" spans="1:7" ht="12.75">
      <c r="A40" s="22"/>
      <c r="B40" s="23"/>
      <c r="C40" s="23"/>
      <c r="D40" s="23"/>
      <c r="E40" s="23"/>
      <c r="F40" s="23"/>
      <c r="G40" s="24"/>
    </row>
    <row r="41" spans="1:7" ht="12.75">
      <c r="A41" s="22"/>
      <c r="B41" s="23"/>
      <c r="C41" s="23"/>
      <c r="D41" s="23"/>
      <c r="E41" s="23"/>
      <c r="F41" s="23"/>
      <c r="G41" s="24"/>
    </row>
    <row r="42" spans="1:7" ht="12.75">
      <c r="A42" s="22"/>
      <c r="B42" s="23"/>
      <c r="C42" s="23"/>
      <c r="D42" s="23"/>
      <c r="E42" s="23"/>
      <c r="F42" s="23"/>
      <c r="G42" s="24"/>
    </row>
    <row r="43" spans="1:7" ht="12.75">
      <c r="A43" s="22"/>
      <c r="B43" s="23"/>
      <c r="C43" s="23"/>
      <c r="D43" s="23"/>
      <c r="E43" s="23"/>
      <c r="F43" s="23"/>
      <c r="G43" s="24"/>
    </row>
    <row r="44" spans="1:7" ht="12.75">
      <c r="A44" s="22"/>
      <c r="B44" s="23"/>
      <c r="C44" s="23"/>
      <c r="D44" s="23"/>
      <c r="E44" s="23"/>
      <c r="F44" s="23"/>
      <c r="G44" s="24"/>
    </row>
    <row r="45" spans="1:7" ht="12.75">
      <c r="A45" s="22"/>
      <c r="B45" s="23"/>
      <c r="C45" s="23"/>
      <c r="D45" s="23"/>
      <c r="E45" s="23"/>
      <c r="F45" s="23"/>
      <c r="G45" s="24"/>
    </row>
    <row r="46" spans="1:7" ht="12.75">
      <c r="A46" s="22"/>
      <c r="B46" s="23"/>
      <c r="C46" s="23"/>
      <c r="D46" s="23"/>
      <c r="E46" s="23"/>
      <c r="F46" s="23"/>
      <c r="G46" s="24"/>
    </row>
    <row r="47" spans="1:7" ht="12.75">
      <c r="A47" s="22"/>
      <c r="B47" s="23"/>
      <c r="C47" s="23"/>
      <c r="D47" s="23"/>
      <c r="E47" s="23"/>
      <c r="F47" s="23"/>
      <c r="G47" s="24"/>
    </row>
    <row r="48" spans="1:7" ht="12.75">
      <c r="A48" s="22"/>
      <c r="B48" s="23"/>
      <c r="C48" s="23"/>
      <c r="D48" s="23"/>
      <c r="E48" s="23"/>
      <c r="F48" s="23"/>
      <c r="G48" s="24"/>
    </row>
    <row r="49" spans="1:7" ht="12.75">
      <c r="A49" s="22"/>
      <c r="B49" s="23"/>
      <c r="C49" s="23"/>
      <c r="D49" s="23"/>
      <c r="E49" s="23"/>
      <c r="F49" s="23"/>
      <c r="G49" s="24"/>
    </row>
    <row r="50" spans="1:7" ht="12.75">
      <c r="A50" s="22"/>
      <c r="B50" s="23"/>
      <c r="C50" s="23"/>
      <c r="D50" s="23"/>
      <c r="E50" s="23"/>
      <c r="F50" s="23"/>
      <c r="G50" s="24"/>
    </row>
    <row r="51" spans="1:7" ht="12.75">
      <c r="A51" s="22"/>
      <c r="B51" s="23"/>
      <c r="C51" s="23"/>
      <c r="D51" s="23"/>
      <c r="E51" s="23"/>
      <c r="F51" s="23"/>
      <c r="G51" s="24"/>
    </row>
    <row r="52" spans="1:7" ht="12.75">
      <c r="A52" s="22"/>
      <c r="B52" s="23"/>
      <c r="C52" s="23"/>
      <c r="D52" s="23"/>
      <c r="E52" s="23"/>
      <c r="F52" s="23"/>
      <c r="G52" s="24"/>
    </row>
    <row r="53" spans="1:7" ht="12.75">
      <c r="A53" s="22"/>
      <c r="B53" s="23"/>
      <c r="C53" s="23"/>
      <c r="D53" s="23"/>
      <c r="E53" s="23"/>
      <c r="F53" s="23"/>
      <c r="G53" s="24"/>
    </row>
    <row r="54" spans="1:7" ht="12.75">
      <c r="A54" s="22"/>
      <c r="B54" s="23"/>
      <c r="C54" s="23"/>
      <c r="D54" s="23"/>
      <c r="E54" s="23"/>
      <c r="F54" s="23"/>
      <c r="G54" s="24"/>
    </row>
    <row r="55" spans="1:7" ht="12.75">
      <c r="A55" s="22"/>
      <c r="B55" s="23"/>
      <c r="C55" s="23"/>
      <c r="D55" s="23"/>
      <c r="E55" s="23"/>
      <c r="F55" s="23"/>
      <c r="G55" s="24"/>
    </row>
    <row r="56" spans="1:7" ht="12.75">
      <c r="A56" s="26"/>
      <c r="B56" s="27"/>
      <c r="C56" s="27"/>
      <c r="D56" s="27"/>
      <c r="E56" s="27"/>
      <c r="F56" s="27"/>
      <c r="G56" s="28"/>
    </row>
    <row r="57" spans="1:7" ht="12.75">
      <c r="A57" s="23"/>
      <c r="B57" s="23"/>
      <c r="C57" s="23"/>
      <c r="D57" s="23"/>
      <c r="E57" s="23"/>
      <c r="F57" s="23"/>
      <c r="G57" s="23"/>
    </row>
  </sheetData>
  <printOptions/>
  <pageMargins left="1.1811023622047245" right="0.7874015748031497" top="1.1811023622047245" bottom="0.5905511811023623" header="0.5118110236220472" footer="0.5118110236220472"/>
  <pageSetup horizontalDpi="300" verticalDpi="300" orientation="portrait" paperSize="9" r:id="rId2"/>
  <headerFooter alignWithMargins="0">
    <oddHeader>&amp;L11.176-RE-M92-008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C4" sqref="C4"/>
    </sheetView>
  </sheetViews>
  <sheetFormatPr defaultColWidth="9.140625" defaultRowHeight="12.75"/>
  <cols>
    <col min="1" max="7" width="11.57421875" style="0" customWidth="1"/>
    <col min="8" max="16384" width="11.421875" style="0" customWidth="1"/>
  </cols>
  <sheetData>
    <row r="1" spans="1:7" ht="24.75" customHeight="1">
      <c r="A1" s="19"/>
      <c r="B1" s="20"/>
      <c r="C1" s="20"/>
      <c r="D1" s="31" t="s">
        <v>35</v>
      </c>
      <c r="E1" s="20"/>
      <c r="F1" s="20"/>
      <c r="G1" s="21"/>
    </row>
    <row r="2" spans="1:7" ht="12.75">
      <c r="A2" s="22"/>
      <c r="B2" s="23"/>
      <c r="C2" s="23"/>
      <c r="D2" s="32" t="s">
        <v>36</v>
      </c>
      <c r="E2" s="23"/>
      <c r="F2" s="23"/>
      <c r="G2" s="24"/>
    </row>
    <row r="3" spans="1:7" ht="12.75">
      <c r="A3" s="22"/>
      <c r="B3" s="23"/>
      <c r="C3" s="23"/>
      <c r="D3" s="23" t="s">
        <v>34</v>
      </c>
      <c r="E3" s="23"/>
      <c r="F3" s="23"/>
      <c r="G3" s="24"/>
    </row>
    <row r="4" spans="1:7" ht="12.75">
      <c r="A4" s="22"/>
      <c r="B4" s="23"/>
      <c r="C4" s="23"/>
      <c r="D4" s="23"/>
      <c r="E4" s="23"/>
      <c r="F4" s="23"/>
      <c r="G4" s="24"/>
    </row>
    <row r="5" spans="1:7" ht="12.75">
      <c r="A5" s="22"/>
      <c r="B5" s="23"/>
      <c r="C5" s="23"/>
      <c r="D5" s="23"/>
      <c r="E5" s="23"/>
      <c r="F5" s="23"/>
      <c r="G5" s="24"/>
    </row>
    <row r="6" spans="1:7" ht="12.75">
      <c r="A6" s="22"/>
      <c r="B6" s="23"/>
      <c r="C6" s="23"/>
      <c r="D6" s="23"/>
      <c r="E6" s="23"/>
      <c r="F6" s="23"/>
      <c r="G6" s="24"/>
    </row>
    <row r="7" spans="1:7" ht="12.75">
      <c r="A7" s="22"/>
      <c r="B7" s="23"/>
      <c r="C7" s="23"/>
      <c r="D7" s="23"/>
      <c r="E7" s="23"/>
      <c r="F7" s="23"/>
      <c r="G7" s="24"/>
    </row>
    <row r="8" spans="1:7" ht="12.75">
      <c r="A8" s="22"/>
      <c r="B8" s="23"/>
      <c r="C8" s="23"/>
      <c r="D8" s="23"/>
      <c r="E8" s="23"/>
      <c r="F8" s="23"/>
      <c r="G8" s="24"/>
    </row>
    <row r="9" spans="1:7" ht="12.75">
      <c r="A9" s="22"/>
      <c r="B9" s="23"/>
      <c r="C9" s="23"/>
      <c r="D9" s="23"/>
      <c r="E9" s="23"/>
      <c r="F9" s="23"/>
      <c r="G9" s="24"/>
    </row>
    <row r="10" spans="1:7" ht="12.75">
      <c r="A10" s="22"/>
      <c r="B10" s="23"/>
      <c r="C10" s="23"/>
      <c r="D10" s="23"/>
      <c r="E10" s="23"/>
      <c r="F10" s="23"/>
      <c r="G10" s="24"/>
    </row>
    <row r="11" spans="1:7" ht="12.75">
      <c r="A11" s="22"/>
      <c r="B11" s="23"/>
      <c r="C11" s="23"/>
      <c r="D11" s="23"/>
      <c r="E11" s="23"/>
      <c r="F11" s="23"/>
      <c r="G11" s="24"/>
    </row>
    <row r="12" spans="1:7" ht="12.75">
      <c r="A12" s="22"/>
      <c r="B12" s="23"/>
      <c r="C12" s="23"/>
      <c r="D12" s="23"/>
      <c r="E12" s="23"/>
      <c r="F12" s="23"/>
      <c r="G12" s="24"/>
    </row>
    <row r="13" spans="1:7" ht="12.75">
      <c r="A13" s="22"/>
      <c r="B13" s="23"/>
      <c r="C13" s="23"/>
      <c r="D13" s="23"/>
      <c r="E13" s="23"/>
      <c r="F13" s="23"/>
      <c r="G13" s="24"/>
    </row>
    <row r="14" spans="1:7" ht="12.75">
      <c r="A14" s="22"/>
      <c r="B14" s="23"/>
      <c r="C14" s="23"/>
      <c r="D14" s="23"/>
      <c r="E14" s="23"/>
      <c r="F14" s="23"/>
      <c r="G14" s="24"/>
    </row>
    <row r="15" spans="1:7" ht="12.75">
      <c r="A15" s="22"/>
      <c r="B15" s="23"/>
      <c r="C15" s="23"/>
      <c r="D15" s="23"/>
      <c r="E15" s="23"/>
      <c r="F15" s="23"/>
      <c r="G15" s="24"/>
    </row>
    <row r="16" spans="1:7" ht="12.75">
      <c r="A16" s="22"/>
      <c r="B16" s="23"/>
      <c r="C16" s="23"/>
      <c r="D16" s="23"/>
      <c r="E16" s="23"/>
      <c r="F16" s="23"/>
      <c r="G16" s="24"/>
    </row>
    <row r="17" spans="1:10" ht="12.75">
      <c r="A17" s="22"/>
      <c r="B17" s="23"/>
      <c r="C17" s="23"/>
      <c r="D17" s="23"/>
      <c r="E17" s="23"/>
      <c r="F17" s="23"/>
      <c r="G17" s="24"/>
      <c r="I17" s="25"/>
      <c r="J17" s="12"/>
    </row>
    <row r="18" spans="1:10" ht="12.75">
      <c r="A18" s="22"/>
      <c r="B18" s="23"/>
      <c r="C18" s="23"/>
      <c r="D18" s="23"/>
      <c r="E18" s="23"/>
      <c r="F18" s="23"/>
      <c r="G18" s="24"/>
      <c r="I18" s="25"/>
      <c r="J18" s="12"/>
    </row>
    <row r="19" spans="1:7" ht="12.75">
      <c r="A19" s="22"/>
      <c r="B19" s="23"/>
      <c r="C19" s="23"/>
      <c r="D19" s="23"/>
      <c r="E19" s="23"/>
      <c r="F19" s="23"/>
      <c r="G19" s="24"/>
    </row>
    <row r="20" spans="1:7" ht="12.75">
      <c r="A20" s="22"/>
      <c r="B20" s="23"/>
      <c r="C20" s="23"/>
      <c r="D20" s="23"/>
      <c r="E20" s="23"/>
      <c r="F20" s="23"/>
      <c r="G20" s="24"/>
    </row>
    <row r="21" spans="1:7" ht="12.75">
      <c r="A21" s="22"/>
      <c r="B21" s="23"/>
      <c r="C21" s="23"/>
      <c r="D21" s="23"/>
      <c r="E21" s="23"/>
      <c r="F21" s="23"/>
      <c r="G21" s="24"/>
    </row>
    <row r="22" spans="1:7" ht="12.75">
      <c r="A22" s="22"/>
      <c r="B22" s="23"/>
      <c r="C22" s="23"/>
      <c r="D22" s="23"/>
      <c r="E22" s="23"/>
      <c r="F22" s="23"/>
      <c r="G22" s="24"/>
    </row>
    <row r="23" spans="1:7" ht="12.75">
      <c r="A23" s="22"/>
      <c r="B23" s="23"/>
      <c r="C23" s="23"/>
      <c r="D23" s="23"/>
      <c r="E23" s="23"/>
      <c r="F23" s="23"/>
      <c r="G23" s="24"/>
    </row>
    <row r="24" spans="1:7" ht="12.75">
      <c r="A24" s="22"/>
      <c r="B24" s="23"/>
      <c r="C24" s="23"/>
      <c r="D24" s="23"/>
      <c r="E24" s="23"/>
      <c r="F24" s="23"/>
      <c r="G24" s="24"/>
    </row>
    <row r="25" spans="1:7" ht="12.75">
      <c r="A25" s="22"/>
      <c r="B25" s="23"/>
      <c r="C25" s="23"/>
      <c r="D25" s="23"/>
      <c r="E25" s="23"/>
      <c r="F25" s="23"/>
      <c r="G25" s="24"/>
    </row>
    <row r="26" spans="1:7" ht="12.75">
      <c r="A26" s="22"/>
      <c r="B26" s="23"/>
      <c r="C26" s="23"/>
      <c r="D26" s="23"/>
      <c r="E26" s="23"/>
      <c r="F26" s="23"/>
      <c r="G26" s="24"/>
    </row>
    <row r="27" spans="1:7" ht="12.75">
      <c r="A27" s="22"/>
      <c r="B27" s="23"/>
      <c r="C27" s="23"/>
      <c r="D27" s="23"/>
      <c r="E27" s="23"/>
      <c r="F27" s="23"/>
      <c r="G27" s="24"/>
    </row>
    <row r="28" spans="1:7" ht="12.75">
      <c r="A28" s="22"/>
      <c r="B28" s="23"/>
      <c r="C28" s="23"/>
      <c r="D28" s="23"/>
      <c r="E28" s="23"/>
      <c r="F28" s="23"/>
      <c r="G28" s="24"/>
    </row>
    <row r="29" spans="1:7" ht="12.75">
      <c r="A29" s="22"/>
      <c r="B29" s="23"/>
      <c r="C29" s="23"/>
      <c r="D29" s="23"/>
      <c r="E29" s="23"/>
      <c r="F29" s="23"/>
      <c r="G29" s="24"/>
    </row>
    <row r="30" spans="1:7" ht="12.75">
      <c r="A30" s="22"/>
      <c r="B30" s="23"/>
      <c r="C30" s="23"/>
      <c r="D30" s="23"/>
      <c r="E30" s="23"/>
      <c r="F30" s="23"/>
      <c r="G30" s="24"/>
    </row>
    <row r="31" spans="1:7" ht="12.75">
      <c r="A31" s="22"/>
      <c r="B31" s="23"/>
      <c r="C31" s="23"/>
      <c r="D31" s="23"/>
      <c r="E31" s="23"/>
      <c r="F31" s="23"/>
      <c r="G31" s="24"/>
    </row>
    <row r="32" spans="1:7" ht="12.75">
      <c r="A32" s="22"/>
      <c r="B32" s="23"/>
      <c r="C32" s="23"/>
      <c r="D32" s="23"/>
      <c r="E32" s="23"/>
      <c r="F32" s="23"/>
      <c r="G32" s="24"/>
    </row>
    <row r="33" spans="1:7" ht="12.75">
      <c r="A33" s="22"/>
      <c r="B33" s="23"/>
      <c r="C33" s="23"/>
      <c r="D33" s="23"/>
      <c r="E33" s="23"/>
      <c r="F33" s="23"/>
      <c r="G33" s="24"/>
    </row>
    <row r="34" spans="1:7" ht="12.75">
      <c r="A34" s="22"/>
      <c r="B34" s="23"/>
      <c r="C34" s="23"/>
      <c r="D34" s="23"/>
      <c r="E34" s="23"/>
      <c r="F34" s="23"/>
      <c r="G34" s="24"/>
    </row>
    <row r="35" spans="1:7" ht="12.75">
      <c r="A35" s="22"/>
      <c r="B35" s="23"/>
      <c r="C35" s="23"/>
      <c r="D35" s="23"/>
      <c r="E35" s="23"/>
      <c r="F35" s="23"/>
      <c r="G35" s="24"/>
    </row>
    <row r="36" spans="1:7" ht="12.75">
      <c r="A36" s="22"/>
      <c r="B36" s="23"/>
      <c r="C36" s="23"/>
      <c r="D36" s="23"/>
      <c r="E36" s="23"/>
      <c r="F36" s="23"/>
      <c r="G36" s="24"/>
    </row>
    <row r="37" spans="1:7" ht="12.75">
      <c r="A37" s="22"/>
      <c r="B37" s="23"/>
      <c r="C37" s="23"/>
      <c r="D37" s="23"/>
      <c r="E37" s="23"/>
      <c r="F37" s="23"/>
      <c r="G37" s="24"/>
    </row>
    <row r="38" spans="1:7" ht="12.75">
      <c r="A38" s="22"/>
      <c r="B38" s="23"/>
      <c r="C38" s="23"/>
      <c r="D38" s="23"/>
      <c r="E38" s="23"/>
      <c r="F38" s="23"/>
      <c r="G38" s="24"/>
    </row>
    <row r="39" spans="1:7" ht="12.75">
      <c r="A39" s="22"/>
      <c r="B39" s="23"/>
      <c r="C39" s="23"/>
      <c r="D39" s="23"/>
      <c r="E39" s="23"/>
      <c r="F39" s="23"/>
      <c r="G39" s="24"/>
    </row>
    <row r="40" spans="1:7" ht="12.75">
      <c r="A40" s="22"/>
      <c r="B40" s="23"/>
      <c r="C40" s="23"/>
      <c r="D40" s="23"/>
      <c r="E40" s="23"/>
      <c r="F40" s="23"/>
      <c r="G40" s="24"/>
    </row>
    <row r="41" spans="1:7" ht="12.75">
      <c r="A41" s="22"/>
      <c r="B41" s="23"/>
      <c r="C41" s="23"/>
      <c r="D41" s="23"/>
      <c r="E41" s="23"/>
      <c r="F41" s="23"/>
      <c r="G41" s="24"/>
    </row>
    <row r="42" spans="1:7" ht="12.75">
      <c r="A42" s="22"/>
      <c r="B42" s="23"/>
      <c r="C42" s="23"/>
      <c r="D42" s="23"/>
      <c r="E42" s="23"/>
      <c r="F42" s="23"/>
      <c r="G42" s="24"/>
    </row>
    <row r="43" spans="1:7" ht="12.75">
      <c r="A43" s="22"/>
      <c r="B43" s="23"/>
      <c r="C43" s="23"/>
      <c r="D43" s="23"/>
      <c r="E43" s="23"/>
      <c r="F43" s="23"/>
      <c r="G43" s="24"/>
    </row>
    <row r="44" spans="1:7" ht="12.75">
      <c r="A44" s="22"/>
      <c r="B44" s="23"/>
      <c r="C44" s="23"/>
      <c r="D44" s="23"/>
      <c r="E44" s="23"/>
      <c r="F44" s="23"/>
      <c r="G44" s="24"/>
    </row>
    <row r="45" spans="1:7" ht="12.75">
      <c r="A45" s="22"/>
      <c r="B45" s="23"/>
      <c r="C45" s="23"/>
      <c r="D45" s="23"/>
      <c r="E45" s="23"/>
      <c r="F45" s="23"/>
      <c r="G45" s="24"/>
    </row>
    <row r="46" spans="1:7" ht="12.75">
      <c r="A46" s="22"/>
      <c r="B46" s="23"/>
      <c r="C46" s="23"/>
      <c r="D46" s="23"/>
      <c r="E46" s="23"/>
      <c r="F46" s="23"/>
      <c r="G46" s="24"/>
    </row>
    <row r="47" spans="1:7" ht="12.75">
      <c r="A47" s="22"/>
      <c r="B47" s="23"/>
      <c r="C47" s="23"/>
      <c r="D47" s="23"/>
      <c r="E47" s="23"/>
      <c r="F47" s="23"/>
      <c r="G47" s="24"/>
    </row>
    <row r="48" spans="1:7" ht="12.75">
      <c r="A48" s="22"/>
      <c r="B48" s="23"/>
      <c r="C48" s="23"/>
      <c r="D48" s="23"/>
      <c r="E48" s="23"/>
      <c r="F48" s="23"/>
      <c r="G48" s="24"/>
    </row>
    <row r="49" spans="1:7" ht="12.75">
      <c r="A49" s="22"/>
      <c r="B49" s="23"/>
      <c r="C49" s="23"/>
      <c r="D49" s="23"/>
      <c r="E49" s="23"/>
      <c r="F49" s="23"/>
      <c r="G49" s="24"/>
    </row>
    <row r="50" spans="1:7" ht="12.75">
      <c r="A50" s="22"/>
      <c r="B50" s="23"/>
      <c r="C50" s="23"/>
      <c r="D50" s="23"/>
      <c r="E50" s="23"/>
      <c r="F50" s="23"/>
      <c r="G50" s="24"/>
    </row>
    <row r="51" spans="1:7" ht="12.75">
      <c r="A51" s="22"/>
      <c r="B51" s="23"/>
      <c r="C51" s="23"/>
      <c r="D51" s="23"/>
      <c r="E51" s="23"/>
      <c r="F51" s="23"/>
      <c r="G51" s="24"/>
    </row>
    <row r="52" spans="1:7" ht="12.75">
      <c r="A52" s="22"/>
      <c r="B52" s="23"/>
      <c r="C52" s="23"/>
      <c r="D52" s="23"/>
      <c r="E52" s="23"/>
      <c r="F52" s="23"/>
      <c r="G52" s="24"/>
    </row>
    <row r="53" spans="1:7" ht="12.75">
      <c r="A53" s="22"/>
      <c r="B53" s="23"/>
      <c r="C53" s="23"/>
      <c r="D53" s="23"/>
      <c r="E53" s="23"/>
      <c r="F53" s="23"/>
      <c r="G53" s="24"/>
    </row>
    <row r="54" spans="1:7" ht="12.75">
      <c r="A54" s="22"/>
      <c r="B54" s="23"/>
      <c r="C54" s="23"/>
      <c r="D54" s="23"/>
      <c r="E54" s="23"/>
      <c r="F54" s="23"/>
      <c r="G54" s="24"/>
    </row>
    <row r="55" spans="1:7" ht="12.75">
      <c r="A55" s="22"/>
      <c r="B55" s="23"/>
      <c r="C55" s="23"/>
      <c r="D55" s="23"/>
      <c r="E55" s="23"/>
      <c r="F55" s="23"/>
      <c r="G55" s="24"/>
    </row>
    <row r="56" spans="1:7" ht="12.75">
      <c r="A56" s="26"/>
      <c r="B56" s="27"/>
      <c r="C56" s="27"/>
      <c r="D56" s="27"/>
      <c r="E56" s="27"/>
      <c r="F56" s="27"/>
      <c r="G56" s="28"/>
    </row>
    <row r="57" spans="1:7" ht="12.75">
      <c r="A57" s="23"/>
      <c r="B57" s="23"/>
      <c r="C57" s="23"/>
      <c r="D57" s="23"/>
      <c r="E57" s="23"/>
      <c r="F57" s="23"/>
      <c r="G57" s="23"/>
    </row>
  </sheetData>
  <printOptions/>
  <pageMargins left="1.1811023622047245" right="0.7874015748031497" top="1.1811023622047245" bottom="0.5905511811023623" header="0.5118110236220472" footer="0.5118110236220472"/>
  <pageSetup horizontalDpi="300" verticalDpi="300" orientation="portrait" paperSize="9" r:id="rId2"/>
  <headerFooter alignWithMargins="0">
    <oddHeader>&amp;L11.176-RE-M92-008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8" sqref="A8:H12"/>
    </sheetView>
  </sheetViews>
  <sheetFormatPr defaultColWidth="9.140625" defaultRowHeight="12.75"/>
  <cols>
    <col min="1" max="1" width="20.140625" style="0" customWidth="1"/>
    <col min="2" max="2" width="8.28125" style="0" customWidth="1"/>
    <col min="3" max="3" width="7.00390625" style="0" customWidth="1"/>
    <col min="4" max="8" width="6.8515625" style="0" customWidth="1"/>
    <col min="9" max="16384" width="11.421875" style="0" customWidth="1"/>
  </cols>
  <sheetData>
    <row r="1" spans="1:8" ht="12.75">
      <c r="A1" s="4" t="s">
        <v>16</v>
      </c>
      <c r="B1" s="5" t="s">
        <v>1</v>
      </c>
      <c r="C1" s="6"/>
      <c r="D1" s="6"/>
      <c r="E1" s="6"/>
      <c r="F1" s="6"/>
      <c r="G1" s="6"/>
      <c r="H1" s="7"/>
    </row>
    <row r="2" spans="1:8" ht="12.75">
      <c r="A2" s="5" t="s">
        <v>2</v>
      </c>
      <c r="B2" s="4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7" t="s">
        <v>9</v>
      </c>
    </row>
    <row r="3" spans="1:8" ht="12.75">
      <c r="A3" s="4" t="s">
        <v>10</v>
      </c>
      <c r="B3" s="8">
        <v>2200</v>
      </c>
      <c r="C3" s="9">
        <v>9000</v>
      </c>
      <c r="D3" s="9">
        <v>300</v>
      </c>
      <c r="E3" s="9">
        <v>220</v>
      </c>
      <c r="F3" s="9">
        <v>330</v>
      </c>
      <c r="G3" s="9">
        <v>3000</v>
      </c>
      <c r="H3" s="13">
        <v>22000</v>
      </c>
    </row>
    <row r="4" spans="1:8" ht="12.75">
      <c r="A4" s="10" t="s">
        <v>12</v>
      </c>
      <c r="B4" s="11">
        <v>5000</v>
      </c>
      <c r="C4" s="12">
        <v>160000</v>
      </c>
      <c r="D4" s="12">
        <v>700</v>
      </c>
      <c r="E4" s="12">
        <v>230</v>
      </c>
      <c r="F4" s="12">
        <v>500</v>
      </c>
      <c r="G4" s="12">
        <v>500</v>
      </c>
      <c r="H4" s="14">
        <v>800</v>
      </c>
    </row>
    <row r="5" spans="1:8" ht="12.75">
      <c r="A5" s="10" t="s">
        <v>11</v>
      </c>
      <c r="B5" s="11">
        <v>220</v>
      </c>
      <c r="C5" s="12">
        <v>9000</v>
      </c>
      <c r="D5" s="12">
        <v>60</v>
      </c>
      <c r="E5" s="12">
        <v>80</v>
      </c>
      <c r="F5" s="12">
        <v>110</v>
      </c>
      <c r="G5" s="12">
        <v>500</v>
      </c>
      <c r="H5" s="14">
        <v>20</v>
      </c>
    </row>
    <row r="6" spans="1:8" ht="12.75">
      <c r="A6" s="15" t="s">
        <v>13</v>
      </c>
      <c r="B6" s="16">
        <v>80</v>
      </c>
      <c r="C6" s="17">
        <v>160000</v>
      </c>
      <c r="D6" s="17">
        <v>70</v>
      </c>
      <c r="E6" s="17">
        <v>80</v>
      </c>
      <c r="F6" s="17">
        <v>14</v>
      </c>
      <c r="G6" s="17">
        <v>500</v>
      </c>
      <c r="H6" s="18">
        <v>500</v>
      </c>
    </row>
    <row r="8" spans="1:8" ht="12.75">
      <c r="A8" t="s">
        <v>14</v>
      </c>
      <c r="B8" t="s">
        <v>3</v>
      </c>
      <c r="C8" s="2" t="s">
        <v>4</v>
      </c>
      <c r="D8" s="2" t="s">
        <v>5</v>
      </c>
      <c r="E8" s="2" t="s">
        <v>15</v>
      </c>
      <c r="F8" s="2" t="s">
        <v>7</v>
      </c>
      <c r="G8" s="2" t="s">
        <v>8</v>
      </c>
      <c r="H8" s="2" t="s">
        <v>9</v>
      </c>
    </row>
    <row r="9" spans="1:8" ht="12.75">
      <c r="A9" s="29">
        <v>35460</v>
      </c>
      <c r="B9">
        <f aca="true" t="shared" si="0" ref="B9:H12">B3</f>
        <v>2200</v>
      </c>
      <c r="C9">
        <f t="shared" si="0"/>
        <v>9000</v>
      </c>
      <c r="D9">
        <f t="shared" si="0"/>
        <v>300</v>
      </c>
      <c r="E9">
        <f t="shared" si="0"/>
        <v>220</v>
      </c>
      <c r="F9">
        <f t="shared" si="0"/>
        <v>330</v>
      </c>
      <c r="G9">
        <f t="shared" si="0"/>
        <v>3000</v>
      </c>
      <c r="H9">
        <f t="shared" si="0"/>
        <v>22000</v>
      </c>
    </row>
    <row r="10" spans="1:8" ht="12.75">
      <c r="A10" s="29">
        <v>35513</v>
      </c>
      <c r="B10">
        <f t="shared" si="0"/>
        <v>5000</v>
      </c>
      <c r="C10">
        <f t="shared" si="0"/>
        <v>160000</v>
      </c>
      <c r="D10">
        <f t="shared" si="0"/>
        <v>700</v>
      </c>
      <c r="E10">
        <f t="shared" si="0"/>
        <v>230</v>
      </c>
      <c r="F10">
        <f t="shared" si="0"/>
        <v>500</v>
      </c>
      <c r="G10">
        <f t="shared" si="0"/>
        <v>500</v>
      </c>
      <c r="H10">
        <f t="shared" si="0"/>
        <v>800</v>
      </c>
    </row>
    <row r="11" spans="1:8" ht="12.75">
      <c r="A11" s="29">
        <v>35641</v>
      </c>
      <c r="B11">
        <f t="shared" si="0"/>
        <v>220</v>
      </c>
      <c r="C11">
        <f t="shared" si="0"/>
        <v>9000</v>
      </c>
      <c r="D11">
        <f t="shared" si="0"/>
        <v>60</v>
      </c>
      <c r="E11">
        <f t="shared" si="0"/>
        <v>80</v>
      </c>
      <c r="F11">
        <f t="shared" si="0"/>
        <v>110</v>
      </c>
      <c r="G11">
        <f t="shared" si="0"/>
        <v>500</v>
      </c>
      <c r="H11">
        <f t="shared" si="0"/>
        <v>20</v>
      </c>
    </row>
    <row r="12" spans="1:8" ht="12.75">
      <c r="A12" s="29">
        <v>35681</v>
      </c>
      <c r="B12">
        <f t="shared" si="0"/>
        <v>80</v>
      </c>
      <c r="C12">
        <f t="shared" si="0"/>
        <v>160000</v>
      </c>
      <c r="D12">
        <f t="shared" si="0"/>
        <v>70</v>
      </c>
      <c r="E12">
        <f t="shared" si="0"/>
        <v>80</v>
      </c>
      <c r="F12">
        <f t="shared" si="0"/>
        <v>14</v>
      </c>
      <c r="G12">
        <f t="shared" si="0"/>
        <v>500</v>
      </c>
      <c r="H12">
        <f t="shared" si="0"/>
        <v>500</v>
      </c>
    </row>
  </sheetData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C4" sqref="C4"/>
    </sheetView>
  </sheetViews>
  <sheetFormatPr defaultColWidth="9.140625" defaultRowHeight="12.75"/>
  <cols>
    <col min="1" max="7" width="11.57421875" style="0" customWidth="1"/>
    <col min="8" max="16384" width="11.421875" style="0" customWidth="1"/>
  </cols>
  <sheetData>
    <row r="1" spans="1:7" ht="24.75" customHeight="1">
      <c r="A1" s="19"/>
      <c r="B1" s="20"/>
      <c r="C1" s="20"/>
      <c r="D1" s="31" t="s">
        <v>37</v>
      </c>
      <c r="E1" s="20"/>
      <c r="F1" s="20"/>
      <c r="G1" s="21"/>
    </row>
    <row r="2" spans="1:7" ht="12.75">
      <c r="A2" s="22"/>
      <c r="B2" s="23"/>
      <c r="C2" s="23"/>
      <c r="D2" s="32" t="s">
        <v>38</v>
      </c>
      <c r="E2" s="23"/>
      <c r="F2" s="23"/>
      <c r="G2" s="24"/>
    </row>
    <row r="3" spans="1:7" ht="12.75">
      <c r="A3" s="22"/>
      <c r="B3" s="23"/>
      <c r="C3" s="23"/>
      <c r="D3" s="23" t="s">
        <v>34</v>
      </c>
      <c r="E3" s="23"/>
      <c r="F3" s="23"/>
      <c r="G3" s="24"/>
    </row>
    <row r="4" spans="1:7" ht="12.75">
      <c r="A4" s="22"/>
      <c r="B4" s="23"/>
      <c r="C4" s="23"/>
      <c r="D4" s="23"/>
      <c r="E4" s="23"/>
      <c r="F4" s="23"/>
      <c r="G4" s="24"/>
    </row>
    <row r="5" spans="1:7" ht="12.75">
      <c r="A5" s="22"/>
      <c r="B5" s="23"/>
      <c r="C5" s="23"/>
      <c r="D5" s="23"/>
      <c r="E5" s="23"/>
      <c r="F5" s="23"/>
      <c r="G5" s="24"/>
    </row>
    <row r="6" spans="1:7" ht="12.75">
      <c r="A6" s="22"/>
      <c r="B6" s="23"/>
      <c r="C6" s="23"/>
      <c r="D6" s="23"/>
      <c r="E6" s="23"/>
      <c r="F6" s="23"/>
      <c r="G6" s="24"/>
    </row>
    <row r="7" spans="1:7" ht="12.75">
      <c r="A7" s="22"/>
      <c r="B7" s="23"/>
      <c r="C7" s="23"/>
      <c r="D7" s="23"/>
      <c r="E7" s="23"/>
      <c r="F7" s="23"/>
      <c r="G7" s="24"/>
    </row>
    <row r="8" spans="1:7" ht="12.75">
      <c r="A8" s="22"/>
      <c r="B8" s="23"/>
      <c r="C8" s="23"/>
      <c r="D8" s="23"/>
      <c r="E8" s="23"/>
      <c r="F8" s="23"/>
      <c r="G8" s="24"/>
    </row>
    <row r="9" spans="1:7" ht="12.75">
      <c r="A9" s="22"/>
      <c r="B9" s="23"/>
      <c r="C9" s="23"/>
      <c r="D9" s="23"/>
      <c r="E9" s="23"/>
      <c r="F9" s="23"/>
      <c r="G9" s="24"/>
    </row>
    <row r="10" spans="1:7" ht="12.75">
      <c r="A10" s="22"/>
      <c r="B10" s="23"/>
      <c r="C10" s="23"/>
      <c r="D10" s="23"/>
      <c r="E10" s="23"/>
      <c r="F10" s="23"/>
      <c r="G10" s="24"/>
    </row>
    <row r="11" spans="1:7" ht="12.75">
      <c r="A11" s="22"/>
      <c r="B11" s="23"/>
      <c r="C11" s="23"/>
      <c r="D11" s="23"/>
      <c r="E11" s="23"/>
      <c r="F11" s="23"/>
      <c r="G11" s="24"/>
    </row>
    <row r="12" spans="1:7" ht="12.75">
      <c r="A12" s="22"/>
      <c r="B12" s="23"/>
      <c r="C12" s="23"/>
      <c r="D12" s="23"/>
      <c r="E12" s="23"/>
      <c r="F12" s="23"/>
      <c r="G12" s="24"/>
    </row>
    <row r="13" spans="1:7" ht="12.75">
      <c r="A13" s="22"/>
      <c r="B13" s="23"/>
      <c r="C13" s="23"/>
      <c r="D13" s="23"/>
      <c r="E13" s="23"/>
      <c r="F13" s="23"/>
      <c r="G13" s="24"/>
    </row>
    <row r="14" spans="1:7" ht="12.75">
      <c r="A14" s="22"/>
      <c r="B14" s="23"/>
      <c r="C14" s="23"/>
      <c r="D14" s="23"/>
      <c r="E14" s="23"/>
      <c r="F14" s="23"/>
      <c r="G14" s="24"/>
    </row>
    <row r="15" spans="1:7" ht="12.75">
      <c r="A15" s="22"/>
      <c r="B15" s="23"/>
      <c r="C15" s="23"/>
      <c r="D15" s="23"/>
      <c r="E15" s="23"/>
      <c r="F15" s="23"/>
      <c r="G15" s="24"/>
    </row>
    <row r="16" spans="1:7" ht="12.75">
      <c r="A16" s="22"/>
      <c r="B16" s="23"/>
      <c r="C16" s="23"/>
      <c r="D16" s="23"/>
      <c r="E16" s="23"/>
      <c r="F16" s="23"/>
      <c r="G16" s="24"/>
    </row>
    <row r="17" spans="1:10" ht="12.75">
      <c r="A17" s="22"/>
      <c r="B17" s="23"/>
      <c r="C17" s="23"/>
      <c r="D17" s="23"/>
      <c r="E17" s="23"/>
      <c r="F17" s="23"/>
      <c r="G17" s="24"/>
      <c r="I17" s="25"/>
      <c r="J17" s="12"/>
    </row>
    <row r="18" spans="1:10" ht="12.75">
      <c r="A18" s="22"/>
      <c r="B18" s="23"/>
      <c r="C18" s="23"/>
      <c r="D18" s="23"/>
      <c r="E18" s="23"/>
      <c r="F18" s="23"/>
      <c r="G18" s="24"/>
      <c r="I18" s="25"/>
      <c r="J18" s="12"/>
    </row>
    <row r="19" spans="1:7" ht="12.75">
      <c r="A19" s="22"/>
      <c r="B19" s="23"/>
      <c r="C19" s="23"/>
      <c r="D19" s="23"/>
      <c r="E19" s="23"/>
      <c r="F19" s="23"/>
      <c r="G19" s="24"/>
    </row>
    <row r="20" spans="1:7" ht="12.75">
      <c r="A20" s="22"/>
      <c r="B20" s="23"/>
      <c r="C20" s="23"/>
      <c r="D20" s="23"/>
      <c r="E20" s="23"/>
      <c r="F20" s="23"/>
      <c r="G20" s="24"/>
    </row>
    <row r="21" spans="1:7" ht="12.75">
      <c r="A21" s="22"/>
      <c r="B21" s="23"/>
      <c r="C21" s="23"/>
      <c r="D21" s="23"/>
      <c r="E21" s="23"/>
      <c r="F21" s="23"/>
      <c r="G21" s="24"/>
    </row>
    <row r="22" spans="1:7" ht="12.75">
      <c r="A22" s="22"/>
      <c r="B22" s="23"/>
      <c r="C22" s="23"/>
      <c r="D22" s="23"/>
      <c r="E22" s="23"/>
      <c r="F22" s="23"/>
      <c r="G22" s="24"/>
    </row>
    <row r="23" spans="1:7" ht="12.75">
      <c r="A23" s="22"/>
      <c r="B23" s="23"/>
      <c r="C23" s="23"/>
      <c r="D23" s="23"/>
      <c r="E23" s="23"/>
      <c r="F23" s="23"/>
      <c r="G23" s="24"/>
    </row>
    <row r="24" spans="1:7" ht="12.75">
      <c r="A24" s="22"/>
      <c r="B24" s="23"/>
      <c r="C24" s="23"/>
      <c r="D24" s="23"/>
      <c r="E24" s="23"/>
      <c r="F24" s="23"/>
      <c r="G24" s="24"/>
    </row>
    <row r="25" spans="1:7" ht="12.75">
      <c r="A25" s="22"/>
      <c r="B25" s="23"/>
      <c r="C25" s="23"/>
      <c r="D25" s="23"/>
      <c r="E25" s="23"/>
      <c r="F25" s="23"/>
      <c r="G25" s="24"/>
    </row>
    <row r="26" spans="1:7" ht="12.75">
      <c r="A26" s="22"/>
      <c r="B26" s="23"/>
      <c r="C26" s="23"/>
      <c r="D26" s="23"/>
      <c r="E26" s="23"/>
      <c r="F26" s="23"/>
      <c r="G26" s="24"/>
    </row>
    <row r="27" spans="1:7" ht="12.75">
      <c r="A27" s="22"/>
      <c r="B27" s="23"/>
      <c r="C27" s="23"/>
      <c r="D27" s="23"/>
      <c r="E27" s="23"/>
      <c r="F27" s="23"/>
      <c r="G27" s="24"/>
    </row>
    <row r="28" spans="1:7" ht="12.75">
      <c r="A28" s="22"/>
      <c r="B28" s="23"/>
      <c r="C28" s="23"/>
      <c r="D28" s="23"/>
      <c r="E28" s="23"/>
      <c r="F28" s="23"/>
      <c r="G28" s="24"/>
    </row>
    <row r="29" spans="1:7" ht="12.75">
      <c r="A29" s="22"/>
      <c r="B29" s="23"/>
      <c r="C29" s="23"/>
      <c r="D29" s="23"/>
      <c r="E29" s="23"/>
      <c r="F29" s="23"/>
      <c r="G29" s="24"/>
    </row>
    <row r="30" spans="1:7" ht="12.75">
      <c r="A30" s="22"/>
      <c r="B30" s="23"/>
      <c r="C30" s="23"/>
      <c r="D30" s="23"/>
      <c r="E30" s="23"/>
      <c r="F30" s="23"/>
      <c r="G30" s="24"/>
    </row>
    <row r="31" spans="1:7" ht="12.75">
      <c r="A31" s="22"/>
      <c r="B31" s="23"/>
      <c r="C31" s="23"/>
      <c r="D31" s="23"/>
      <c r="E31" s="23"/>
      <c r="F31" s="23"/>
      <c r="G31" s="24"/>
    </row>
    <row r="32" spans="1:7" ht="12.75">
      <c r="A32" s="22"/>
      <c r="B32" s="23"/>
      <c r="C32" s="23"/>
      <c r="D32" s="23"/>
      <c r="E32" s="23"/>
      <c r="F32" s="23"/>
      <c r="G32" s="24"/>
    </row>
    <row r="33" spans="1:7" ht="12.75">
      <c r="A33" s="22"/>
      <c r="B33" s="23"/>
      <c r="C33" s="23"/>
      <c r="D33" s="23"/>
      <c r="E33" s="23"/>
      <c r="F33" s="23"/>
      <c r="G33" s="24"/>
    </row>
    <row r="34" spans="1:7" ht="12.75">
      <c r="A34" s="22"/>
      <c r="B34" s="23"/>
      <c r="C34" s="23"/>
      <c r="D34" s="23"/>
      <c r="E34" s="23"/>
      <c r="F34" s="23"/>
      <c r="G34" s="24"/>
    </row>
    <row r="35" spans="1:7" ht="12.75">
      <c r="A35" s="22"/>
      <c r="B35" s="23"/>
      <c r="C35" s="23"/>
      <c r="D35" s="23"/>
      <c r="E35" s="23"/>
      <c r="F35" s="23"/>
      <c r="G35" s="24"/>
    </row>
    <row r="36" spans="1:7" ht="12.75">
      <c r="A36" s="22"/>
      <c r="B36" s="23"/>
      <c r="C36" s="23"/>
      <c r="D36" s="23"/>
      <c r="E36" s="23"/>
      <c r="F36" s="23"/>
      <c r="G36" s="24"/>
    </row>
    <row r="37" spans="1:7" ht="12.75">
      <c r="A37" s="22"/>
      <c r="B37" s="23"/>
      <c r="C37" s="23"/>
      <c r="D37" s="23"/>
      <c r="E37" s="23"/>
      <c r="F37" s="23"/>
      <c r="G37" s="24"/>
    </row>
    <row r="38" spans="1:7" ht="12.75">
      <c r="A38" s="22"/>
      <c r="B38" s="23"/>
      <c r="C38" s="23"/>
      <c r="D38" s="23"/>
      <c r="E38" s="23"/>
      <c r="F38" s="23"/>
      <c r="G38" s="24"/>
    </row>
    <row r="39" spans="1:7" ht="12.75">
      <c r="A39" s="22"/>
      <c r="B39" s="23"/>
      <c r="C39" s="23"/>
      <c r="D39" s="23"/>
      <c r="E39" s="23"/>
      <c r="F39" s="23"/>
      <c r="G39" s="24"/>
    </row>
    <row r="40" spans="1:7" ht="12.75">
      <c r="A40" s="22"/>
      <c r="B40" s="23"/>
      <c r="C40" s="23"/>
      <c r="D40" s="23"/>
      <c r="E40" s="23"/>
      <c r="F40" s="23"/>
      <c r="G40" s="24"/>
    </row>
    <row r="41" spans="1:7" ht="12.75">
      <c r="A41" s="22"/>
      <c r="B41" s="23"/>
      <c r="C41" s="23"/>
      <c r="D41" s="23"/>
      <c r="E41" s="23"/>
      <c r="F41" s="23"/>
      <c r="G41" s="24"/>
    </row>
    <row r="42" spans="1:7" ht="12.75">
      <c r="A42" s="22"/>
      <c r="B42" s="23"/>
      <c r="C42" s="23"/>
      <c r="D42" s="23"/>
      <c r="E42" s="23"/>
      <c r="F42" s="23"/>
      <c r="G42" s="24"/>
    </row>
    <row r="43" spans="1:7" ht="12.75">
      <c r="A43" s="22"/>
      <c r="B43" s="23"/>
      <c r="C43" s="23"/>
      <c r="D43" s="23"/>
      <c r="E43" s="23"/>
      <c r="F43" s="23"/>
      <c r="G43" s="24"/>
    </row>
    <row r="44" spans="1:7" ht="12.75">
      <c r="A44" s="22"/>
      <c r="B44" s="23"/>
      <c r="C44" s="23"/>
      <c r="D44" s="23"/>
      <c r="E44" s="23"/>
      <c r="F44" s="23"/>
      <c r="G44" s="24"/>
    </row>
    <row r="45" spans="1:7" ht="12.75">
      <c r="A45" s="22"/>
      <c r="B45" s="23"/>
      <c r="C45" s="23"/>
      <c r="D45" s="23"/>
      <c r="E45" s="23"/>
      <c r="F45" s="23"/>
      <c r="G45" s="24"/>
    </row>
    <row r="46" spans="1:7" ht="12.75">
      <c r="A46" s="22"/>
      <c r="B46" s="23"/>
      <c r="C46" s="23"/>
      <c r="D46" s="23"/>
      <c r="E46" s="23"/>
      <c r="F46" s="23"/>
      <c r="G46" s="24"/>
    </row>
    <row r="47" spans="1:7" ht="12.75">
      <c r="A47" s="22"/>
      <c r="B47" s="23"/>
      <c r="C47" s="23"/>
      <c r="D47" s="23"/>
      <c r="E47" s="23"/>
      <c r="F47" s="23"/>
      <c r="G47" s="24"/>
    </row>
    <row r="48" spans="1:7" ht="12.75">
      <c r="A48" s="22"/>
      <c r="B48" s="23"/>
      <c r="C48" s="23"/>
      <c r="D48" s="23"/>
      <c r="E48" s="23"/>
      <c r="F48" s="23"/>
      <c r="G48" s="24"/>
    </row>
    <row r="49" spans="1:7" ht="12.75">
      <c r="A49" s="22"/>
      <c r="B49" s="23"/>
      <c r="C49" s="23"/>
      <c r="D49" s="23"/>
      <c r="E49" s="23"/>
      <c r="F49" s="23"/>
      <c r="G49" s="24"/>
    </row>
    <row r="50" spans="1:7" ht="12.75">
      <c r="A50" s="22"/>
      <c r="B50" s="23"/>
      <c r="C50" s="23"/>
      <c r="D50" s="23"/>
      <c r="E50" s="23"/>
      <c r="F50" s="23"/>
      <c r="G50" s="24"/>
    </row>
    <row r="51" spans="1:7" ht="12.75">
      <c r="A51" s="22"/>
      <c r="B51" s="23"/>
      <c r="C51" s="23"/>
      <c r="D51" s="23"/>
      <c r="E51" s="23"/>
      <c r="F51" s="23"/>
      <c r="G51" s="24"/>
    </row>
    <row r="52" spans="1:7" ht="12.75">
      <c r="A52" s="22"/>
      <c r="B52" s="23"/>
      <c r="C52" s="23"/>
      <c r="D52" s="23"/>
      <c r="E52" s="23"/>
      <c r="F52" s="23"/>
      <c r="G52" s="24"/>
    </row>
    <row r="53" spans="1:7" ht="12.75">
      <c r="A53" s="22"/>
      <c r="B53" s="23"/>
      <c r="C53" s="23"/>
      <c r="D53" s="23"/>
      <c r="E53" s="23"/>
      <c r="F53" s="23"/>
      <c r="G53" s="24"/>
    </row>
    <row r="54" spans="1:7" ht="12.75">
      <c r="A54" s="22"/>
      <c r="B54" s="23"/>
      <c r="C54" s="23"/>
      <c r="D54" s="23"/>
      <c r="E54" s="23"/>
      <c r="F54" s="23"/>
      <c r="G54" s="24"/>
    </row>
    <row r="55" spans="1:7" ht="12.75">
      <c r="A55" s="22"/>
      <c r="B55" s="23"/>
      <c r="C55" s="23"/>
      <c r="D55" s="23"/>
      <c r="E55" s="23"/>
      <c r="F55" s="23"/>
      <c r="G55" s="24"/>
    </row>
    <row r="56" spans="1:7" ht="12.75">
      <c r="A56" s="26"/>
      <c r="B56" s="27"/>
      <c r="C56" s="27"/>
      <c r="D56" s="27"/>
      <c r="E56" s="27"/>
      <c r="F56" s="27"/>
      <c r="G56" s="28"/>
    </row>
    <row r="57" spans="1:7" ht="12.75">
      <c r="A57" s="23"/>
      <c r="B57" s="23"/>
      <c r="C57" s="23"/>
      <c r="D57" s="23"/>
      <c r="E57" s="23"/>
      <c r="F57" s="23"/>
      <c r="G57" s="23"/>
    </row>
  </sheetData>
  <printOptions/>
  <pageMargins left="1.1811023622047245" right="0.7874015748031497" top="1.1811023622047245" bottom="0.5905511811023623" header="0.5118110236220472" footer="0.5118110236220472"/>
  <pageSetup horizontalDpi="300" verticalDpi="300" orientation="portrait" paperSize="9" r:id="rId2"/>
  <headerFooter alignWithMargins="0">
    <oddHeader>&amp;L11.176-RE-M92-008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51">
      <selection activeCell="F4" sqref="F4"/>
    </sheetView>
  </sheetViews>
  <sheetFormatPr defaultColWidth="9.140625" defaultRowHeight="12.75"/>
  <cols>
    <col min="1" max="7" width="11.57421875" style="0" customWidth="1"/>
    <col min="8" max="16384" width="11.421875" style="0" customWidth="1"/>
  </cols>
  <sheetData>
    <row r="1" spans="1:7" ht="24.75" customHeight="1">
      <c r="A1" s="19"/>
      <c r="B1" s="20"/>
      <c r="C1" s="20"/>
      <c r="D1" s="31" t="s">
        <v>39</v>
      </c>
      <c r="E1" s="20"/>
      <c r="F1" s="20"/>
      <c r="G1" s="21"/>
    </row>
    <row r="2" spans="1:7" ht="12.75">
      <c r="A2" s="22"/>
      <c r="B2" s="23"/>
      <c r="C2" s="23"/>
      <c r="D2" s="32" t="s">
        <v>40</v>
      </c>
      <c r="E2" s="23"/>
      <c r="F2" s="23"/>
      <c r="G2" s="24"/>
    </row>
    <row r="3" spans="1:7" ht="12.75">
      <c r="A3" s="22"/>
      <c r="B3" s="23"/>
      <c r="C3" s="23"/>
      <c r="D3" s="23" t="s">
        <v>34</v>
      </c>
      <c r="E3" s="23"/>
      <c r="F3" s="23"/>
      <c r="G3" s="24"/>
    </row>
    <row r="4" spans="1:7" ht="12.75">
      <c r="A4" s="22"/>
      <c r="B4" s="23"/>
      <c r="C4" s="23"/>
      <c r="D4" s="23"/>
      <c r="E4" s="23"/>
      <c r="F4" s="23"/>
      <c r="G4" s="24"/>
    </row>
    <row r="5" spans="1:7" ht="12.75">
      <c r="A5" s="22"/>
      <c r="B5" s="23"/>
      <c r="C5" s="23"/>
      <c r="D5" s="23"/>
      <c r="E5" s="23"/>
      <c r="F5" s="23"/>
      <c r="G5" s="24"/>
    </row>
    <row r="6" spans="1:7" ht="12.75">
      <c r="A6" s="22"/>
      <c r="B6" s="23"/>
      <c r="C6" s="23"/>
      <c r="D6" s="23"/>
      <c r="E6" s="23"/>
      <c r="F6" s="23"/>
      <c r="G6" s="24"/>
    </row>
    <row r="7" spans="1:7" ht="12.75">
      <c r="A7" s="22"/>
      <c r="B7" s="23"/>
      <c r="C7" s="23"/>
      <c r="D7" s="23"/>
      <c r="E7" s="23"/>
      <c r="F7" s="23"/>
      <c r="G7" s="24"/>
    </row>
    <row r="8" spans="1:7" ht="12.75">
      <c r="A8" s="22"/>
      <c r="B8" s="23"/>
      <c r="C8" s="23"/>
      <c r="D8" s="23"/>
      <c r="E8" s="23"/>
      <c r="F8" s="23"/>
      <c r="G8" s="24"/>
    </row>
    <row r="9" spans="1:7" ht="12.75">
      <c r="A9" s="22"/>
      <c r="B9" s="23"/>
      <c r="C9" s="23"/>
      <c r="D9" s="23"/>
      <c r="E9" s="23"/>
      <c r="F9" s="23"/>
      <c r="G9" s="24"/>
    </row>
    <row r="10" spans="1:7" ht="12.75">
      <c r="A10" s="22"/>
      <c r="B10" s="23"/>
      <c r="C10" s="23"/>
      <c r="D10" s="23"/>
      <c r="E10" s="23"/>
      <c r="F10" s="23"/>
      <c r="G10" s="24"/>
    </row>
    <row r="11" spans="1:7" ht="12.75">
      <c r="A11" s="22"/>
      <c r="B11" s="23"/>
      <c r="C11" s="23"/>
      <c r="D11" s="23"/>
      <c r="E11" s="23"/>
      <c r="F11" s="23"/>
      <c r="G11" s="24"/>
    </row>
    <row r="12" spans="1:7" ht="12.75">
      <c r="A12" s="22"/>
      <c r="B12" s="23"/>
      <c r="C12" s="23"/>
      <c r="D12" s="23"/>
      <c r="E12" s="23"/>
      <c r="F12" s="23"/>
      <c r="G12" s="24"/>
    </row>
    <row r="13" spans="1:7" ht="12.75">
      <c r="A13" s="22"/>
      <c r="B13" s="23"/>
      <c r="C13" s="23"/>
      <c r="D13" s="23"/>
      <c r="E13" s="23"/>
      <c r="F13" s="23"/>
      <c r="G13" s="24"/>
    </row>
    <row r="14" spans="1:7" ht="12.75">
      <c r="A14" s="22"/>
      <c r="B14" s="23"/>
      <c r="C14" s="23"/>
      <c r="D14" s="23"/>
      <c r="E14" s="23"/>
      <c r="F14" s="23"/>
      <c r="G14" s="24"/>
    </row>
    <row r="15" spans="1:7" ht="12.75">
      <c r="A15" s="22"/>
      <c r="B15" s="23"/>
      <c r="C15" s="23"/>
      <c r="D15" s="23"/>
      <c r="E15" s="23"/>
      <c r="F15" s="23"/>
      <c r="G15" s="24"/>
    </row>
    <row r="16" spans="1:7" ht="12.75">
      <c r="A16" s="22"/>
      <c r="B16" s="23"/>
      <c r="C16" s="23"/>
      <c r="D16" s="23"/>
      <c r="E16" s="23"/>
      <c r="F16" s="23"/>
      <c r="G16" s="24"/>
    </row>
    <row r="17" spans="1:10" ht="12.75">
      <c r="A17" s="22"/>
      <c r="B17" s="23"/>
      <c r="C17" s="23"/>
      <c r="D17" s="23"/>
      <c r="E17" s="23"/>
      <c r="F17" s="23"/>
      <c r="G17" s="24"/>
      <c r="I17" s="25"/>
      <c r="J17" s="12"/>
    </row>
    <row r="18" spans="1:10" ht="12.75">
      <c r="A18" s="22"/>
      <c r="B18" s="23"/>
      <c r="C18" s="23"/>
      <c r="D18" s="23"/>
      <c r="E18" s="23"/>
      <c r="F18" s="23"/>
      <c r="G18" s="24"/>
      <c r="I18" s="25"/>
      <c r="J18" s="12"/>
    </row>
    <row r="19" spans="1:7" ht="12.75">
      <c r="A19" s="22"/>
      <c r="B19" s="23"/>
      <c r="C19" s="23"/>
      <c r="D19" s="23"/>
      <c r="E19" s="23"/>
      <c r="F19" s="23"/>
      <c r="G19" s="24"/>
    </row>
    <row r="20" spans="1:7" ht="12.75">
      <c r="A20" s="22"/>
      <c r="B20" s="23"/>
      <c r="C20" s="23"/>
      <c r="D20" s="23"/>
      <c r="E20" s="23"/>
      <c r="F20" s="23"/>
      <c r="G20" s="24"/>
    </row>
    <row r="21" spans="1:7" ht="12.75">
      <c r="A21" s="22"/>
      <c r="B21" s="23"/>
      <c r="C21" s="23"/>
      <c r="D21" s="23"/>
      <c r="E21" s="23"/>
      <c r="F21" s="23"/>
      <c r="G21" s="24"/>
    </row>
    <row r="22" spans="1:7" ht="12.75">
      <c r="A22" s="22"/>
      <c r="B22" s="23"/>
      <c r="C22" s="23"/>
      <c r="D22" s="23"/>
      <c r="E22" s="23"/>
      <c r="F22" s="23"/>
      <c r="G22" s="24"/>
    </row>
    <row r="23" spans="1:7" ht="12.75">
      <c r="A23" s="22"/>
      <c r="B23" s="23"/>
      <c r="C23" s="23"/>
      <c r="D23" s="23"/>
      <c r="E23" s="23"/>
      <c r="F23" s="23"/>
      <c r="G23" s="24"/>
    </row>
    <row r="24" spans="1:7" ht="12.75">
      <c r="A24" s="22"/>
      <c r="B24" s="23"/>
      <c r="C24" s="23"/>
      <c r="D24" s="23"/>
      <c r="E24" s="23"/>
      <c r="F24" s="23"/>
      <c r="G24" s="24"/>
    </row>
    <row r="25" spans="1:7" ht="12.75">
      <c r="A25" s="22"/>
      <c r="B25" s="23"/>
      <c r="C25" s="23"/>
      <c r="D25" s="23"/>
      <c r="E25" s="23"/>
      <c r="F25" s="23"/>
      <c r="G25" s="24"/>
    </row>
    <row r="26" spans="1:7" ht="12.75">
      <c r="A26" s="22"/>
      <c r="B26" s="23"/>
      <c r="C26" s="23"/>
      <c r="D26" s="23"/>
      <c r="E26" s="23"/>
      <c r="F26" s="23"/>
      <c r="G26" s="24"/>
    </row>
    <row r="27" spans="1:7" ht="12.75">
      <c r="A27" s="22"/>
      <c r="B27" s="23"/>
      <c r="C27" s="23"/>
      <c r="D27" s="23"/>
      <c r="E27" s="23"/>
      <c r="F27" s="23"/>
      <c r="G27" s="24"/>
    </row>
    <row r="28" spans="1:7" ht="12.75">
      <c r="A28" s="22"/>
      <c r="B28" s="23"/>
      <c r="C28" s="23"/>
      <c r="D28" s="23"/>
      <c r="E28" s="23"/>
      <c r="F28" s="23"/>
      <c r="G28" s="24"/>
    </row>
    <row r="29" spans="1:7" ht="12.75">
      <c r="A29" s="22"/>
      <c r="B29" s="23"/>
      <c r="C29" s="23"/>
      <c r="D29" s="23"/>
      <c r="E29" s="23"/>
      <c r="F29" s="23"/>
      <c r="G29" s="24"/>
    </row>
    <row r="30" spans="1:7" ht="12.75">
      <c r="A30" s="22"/>
      <c r="B30" s="23"/>
      <c r="C30" s="23"/>
      <c r="D30" s="23"/>
      <c r="E30" s="23"/>
      <c r="F30" s="23"/>
      <c r="G30" s="24"/>
    </row>
    <row r="31" spans="1:7" ht="12.75">
      <c r="A31" s="22"/>
      <c r="B31" s="23"/>
      <c r="C31" s="23"/>
      <c r="D31" s="23"/>
      <c r="E31" s="23"/>
      <c r="F31" s="23"/>
      <c r="G31" s="24"/>
    </row>
    <row r="32" spans="1:7" ht="12.75">
      <c r="A32" s="22"/>
      <c r="B32" s="23"/>
      <c r="C32" s="23"/>
      <c r="D32" s="23"/>
      <c r="E32" s="23"/>
      <c r="F32" s="23"/>
      <c r="G32" s="24"/>
    </row>
    <row r="33" spans="1:7" ht="12.75">
      <c r="A33" s="22"/>
      <c r="B33" s="23"/>
      <c r="C33" s="23"/>
      <c r="D33" s="23"/>
      <c r="E33" s="23"/>
      <c r="F33" s="23"/>
      <c r="G33" s="24"/>
    </row>
    <row r="34" spans="1:7" ht="12.75">
      <c r="A34" s="22"/>
      <c r="B34" s="23"/>
      <c r="C34" s="23"/>
      <c r="D34" s="23"/>
      <c r="E34" s="23"/>
      <c r="F34" s="23"/>
      <c r="G34" s="24"/>
    </row>
    <row r="35" spans="1:7" ht="12.75">
      <c r="A35" s="22"/>
      <c r="B35" s="23"/>
      <c r="C35" s="23"/>
      <c r="D35" s="23"/>
      <c r="E35" s="23"/>
      <c r="F35" s="23"/>
      <c r="G35" s="24"/>
    </row>
    <row r="36" spans="1:7" ht="12.75">
      <c r="A36" s="22"/>
      <c r="B36" s="23"/>
      <c r="C36" s="23"/>
      <c r="D36" s="23"/>
      <c r="E36" s="23"/>
      <c r="F36" s="23"/>
      <c r="G36" s="24"/>
    </row>
    <row r="37" spans="1:7" ht="12.75">
      <c r="A37" s="22"/>
      <c r="B37" s="23"/>
      <c r="C37" s="23"/>
      <c r="D37" s="23"/>
      <c r="E37" s="23"/>
      <c r="F37" s="23"/>
      <c r="G37" s="24"/>
    </row>
    <row r="38" spans="1:7" ht="12.75">
      <c r="A38" s="22"/>
      <c r="B38" s="23"/>
      <c r="C38" s="23"/>
      <c r="D38" s="23"/>
      <c r="E38" s="23"/>
      <c r="F38" s="23"/>
      <c r="G38" s="24"/>
    </row>
    <row r="39" spans="1:7" ht="12.75">
      <c r="A39" s="22"/>
      <c r="B39" s="23"/>
      <c r="C39" s="23"/>
      <c r="D39" s="23"/>
      <c r="E39" s="23"/>
      <c r="F39" s="23"/>
      <c r="G39" s="24"/>
    </row>
    <row r="40" spans="1:7" ht="12.75">
      <c r="A40" s="22"/>
      <c r="B40" s="23"/>
      <c r="C40" s="23"/>
      <c r="D40" s="23"/>
      <c r="E40" s="23"/>
      <c r="F40" s="23"/>
      <c r="G40" s="24"/>
    </row>
    <row r="41" spans="1:7" ht="12.75">
      <c r="A41" s="22"/>
      <c r="B41" s="23"/>
      <c r="C41" s="23"/>
      <c r="D41" s="23"/>
      <c r="E41" s="23"/>
      <c r="F41" s="23"/>
      <c r="G41" s="24"/>
    </row>
    <row r="42" spans="1:7" ht="12.75">
      <c r="A42" s="22"/>
      <c r="B42" s="23"/>
      <c r="C42" s="23"/>
      <c r="D42" s="23"/>
      <c r="E42" s="23"/>
      <c r="F42" s="23"/>
      <c r="G42" s="24"/>
    </row>
    <row r="43" spans="1:7" ht="12.75">
      <c r="A43" s="22"/>
      <c r="B43" s="23"/>
      <c r="C43" s="23"/>
      <c r="D43" s="23"/>
      <c r="E43" s="23"/>
      <c r="F43" s="23"/>
      <c r="G43" s="24"/>
    </row>
    <row r="44" spans="1:7" ht="12.75">
      <c r="A44" s="22"/>
      <c r="B44" s="23"/>
      <c r="C44" s="23"/>
      <c r="D44" s="23"/>
      <c r="E44" s="23"/>
      <c r="F44" s="23"/>
      <c r="G44" s="24"/>
    </row>
    <row r="45" spans="1:7" ht="12.75">
      <c r="A45" s="22"/>
      <c r="B45" s="23"/>
      <c r="C45" s="23"/>
      <c r="D45" s="23"/>
      <c r="E45" s="23"/>
      <c r="F45" s="23"/>
      <c r="G45" s="24"/>
    </row>
    <row r="46" spans="1:7" ht="12.75">
      <c r="A46" s="22"/>
      <c r="B46" s="23"/>
      <c r="C46" s="23"/>
      <c r="D46" s="23"/>
      <c r="E46" s="23"/>
      <c r="F46" s="23"/>
      <c r="G46" s="24"/>
    </row>
    <row r="47" spans="1:7" ht="12.75">
      <c r="A47" s="22"/>
      <c r="B47" s="23"/>
      <c r="C47" s="23"/>
      <c r="D47" s="23"/>
      <c r="E47" s="23"/>
      <c r="F47" s="23"/>
      <c r="G47" s="24"/>
    </row>
    <row r="48" spans="1:7" ht="12.75">
      <c r="A48" s="22"/>
      <c r="B48" s="23"/>
      <c r="C48" s="23"/>
      <c r="D48" s="23"/>
      <c r="E48" s="23"/>
      <c r="F48" s="23"/>
      <c r="G48" s="24"/>
    </row>
    <row r="49" spans="1:7" ht="12.75">
      <c r="A49" s="22"/>
      <c r="B49" s="23"/>
      <c r="C49" s="23"/>
      <c r="D49" s="23"/>
      <c r="E49" s="23"/>
      <c r="F49" s="23"/>
      <c r="G49" s="24"/>
    </row>
    <row r="50" spans="1:7" ht="12.75">
      <c r="A50" s="22"/>
      <c r="B50" s="23"/>
      <c r="C50" s="23"/>
      <c r="D50" s="23"/>
      <c r="E50" s="23"/>
      <c r="F50" s="23"/>
      <c r="G50" s="24"/>
    </row>
    <row r="51" spans="1:7" ht="12.75">
      <c r="A51" s="22"/>
      <c r="B51" s="23"/>
      <c r="C51" s="23"/>
      <c r="D51" s="23"/>
      <c r="E51" s="23"/>
      <c r="F51" s="23"/>
      <c r="G51" s="24"/>
    </row>
    <row r="52" spans="1:7" ht="12.75">
      <c r="A52" s="22"/>
      <c r="B52" s="23"/>
      <c r="C52" s="23"/>
      <c r="D52" s="23"/>
      <c r="E52" s="23"/>
      <c r="F52" s="23"/>
      <c r="G52" s="24"/>
    </row>
    <row r="53" spans="1:7" ht="12.75">
      <c r="A53" s="22"/>
      <c r="B53" s="23"/>
      <c r="C53" s="23"/>
      <c r="D53" s="23"/>
      <c r="E53" s="23"/>
      <c r="F53" s="23"/>
      <c r="G53" s="24"/>
    </row>
    <row r="54" spans="1:7" ht="12.75">
      <c r="A54" s="22"/>
      <c r="B54" s="23"/>
      <c r="C54" s="23"/>
      <c r="D54" s="23"/>
      <c r="E54" s="23"/>
      <c r="F54" s="23"/>
      <c r="G54" s="24"/>
    </row>
    <row r="55" spans="1:7" ht="12.75">
      <c r="A55" s="22"/>
      <c r="B55" s="23"/>
      <c r="C55" s="23"/>
      <c r="D55" s="23"/>
      <c r="E55" s="23"/>
      <c r="F55" s="23"/>
      <c r="G55" s="24"/>
    </row>
    <row r="56" spans="1:7" ht="12.75">
      <c r="A56" s="26"/>
      <c r="B56" s="27"/>
      <c r="C56" s="27"/>
      <c r="D56" s="27"/>
      <c r="E56" s="27"/>
      <c r="F56" s="27"/>
      <c r="G56" s="28"/>
    </row>
    <row r="57" spans="1:7" ht="12.75">
      <c r="A57" s="23"/>
      <c r="B57" s="23"/>
      <c r="C57" s="23"/>
      <c r="D57" s="23"/>
      <c r="E57" s="23"/>
      <c r="F57" s="23"/>
      <c r="G57" s="23"/>
    </row>
  </sheetData>
  <printOptions/>
  <pageMargins left="1.1811023622047245" right="0.7874015748031497" top="1.1811023622047245" bottom="0.5905511811023623" header="0.5118110236220472" footer="0.5118110236220472"/>
  <pageSetup horizontalDpi="300" verticalDpi="300" orientation="portrait" paperSize="9" r:id="rId2"/>
  <headerFooter alignWithMargins="0">
    <oddHeader>&amp;L11.176-RE-M92-008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33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34" sqref="E34"/>
    </sheetView>
  </sheetViews>
  <sheetFormatPr defaultColWidth="9.140625" defaultRowHeight="12.75"/>
  <sheetData>
    <row r="1" spans="1:21" ht="12.75">
      <c r="A1" t="s">
        <v>1</v>
      </c>
      <c r="B1" s="2" t="s">
        <v>41</v>
      </c>
      <c r="C1" t="s">
        <v>2</v>
      </c>
      <c r="D1" t="s">
        <v>42</v>
      </c>
      <c r="E1" t="s">
        <v>43</v>
      </c>
      <c r="F1" t="s">
        <v>44</v>
      </c>
      <c r="G1" t="s">
        <v>45</v>
      </c>
      <c r="H1" t="s">
        <v>46</v>
      </c>
      <c r="I1" t="s">
        <v>47</v>
      </c>
      <c r="J1" t="s">
        <v>48</v>
      </c>
      <c r="K1" t="s">
        <v>49</v>
      </c>
      <c r="L1" t="s">
        <v>50</v>
      </c>
      <c r="M1" t="s">
        <v>51</v>
      </c>
      <c r="N1" t="s">
        <v>52</v>
      </c>
      <c r="O1" t="s">
        <v>53</v>
      </c>
      <c r="P1" t="s">
        <v>54</v>
      </c>
      <c r="Q1" t="s">
        <v>55</v>
      </c>
      <c r="R1" t="s">
        <v>56</v>
      </c>
      <c r="S1" t="s">
        <v>57</v>
      </c>
      <c r="T1" t="s">
        <v>58</v>
      </c>
      <c r="U1" s="34" t="s">
        <v>59</v>
      </c>
    </row>
    <row r="2" spans="1:21" ht="12.75">
      <c r="A2" t="s">
        <v>3</v>
      </c>
      <c r="B2" s="1">
        <v>35461</v>
      </c>
      <c r="C2" s="3" t="str">
        <f>TEXT(B2,"mmm/aa")</f>
        <v>Jan/97</v>
      </c>
      <c r="D2">
        <v>7.31</v>
      </c>
      <c r="E2">
        <v>55.8</v>
      </c>
      <c r="F2">
        <v>7.5</v>
      </c>
      <c r="G2">
        <v>70</v>
      </c>
      <c r="H2">
        <v>51.4</v>
      </c>
      <c r="I2">
        <v>77</v>
      </c>
      <c r="J2">
        <v>8.15</v>
      </c>
      <c r="K2">
        <v>0.44</v>
      </c>
      <c r="L2">
        <v>0.15</v>
      </c>
      <c r="M2">
        <v>0.29</v>
      </c>
      <c r="N2">
        <v>0.079</v>
      </c>
      <c r="O2">
        <v>59.7</v>
      </c>
      <c r="P2">
        <v>7.7</v>
      </c>
      <c r="Q2">
        <v>7.81</v>
      </c>
      <c r="R2">
        <v>1.3</v>
      </c>
      <c r="S2">
        <v>3400</v>
      </c>
      <c r="T2">
        <v>2200</v>
      </c>
      <c r="U2" s="35">
        <v>99</v>
      </c>
    </row>
    <row r="3" spans="1:21" ht="12.75">
      <c r="A3" t="s">
        <v>3</v>
      </c>
      <c r="B3" s="1">
        <v>35513</v>
      </c>
      <c r="C3" s="3" t="str">
        <f aca="true" t="shared" si="0" ref="C3:C18">TEXT(B3,"mmm/aa")</f>
        <v>Mar/97</v>
      </c>
      <c r="D3">
        <v>7.18</v>
      </c>
      <c r="E3">
        <v>49.2</v>
      </c>
      <c r="F3">
        <v>15</v>
      </c>
      <c r="G3">
        <v>71</v>
      </c>
      <c r="H3">
        <v>64.3</v>
      </c>
      <c r="I3">
        <v>82</v>
      </c>
      <c r="J3">
        <v>0</v>
      </c>
      <c r="K3">
        <v>0.59</v>
      </c>
      <c r="L3">
        <v>0.05</v>
      </c>
      <c r="M3">
        <v>0.25</v>
      </c>
      <c r="N3">
        <v>0.075</v>
      </c>
      <c r="O3">
        <v>59.3</v>
      </c>
      <c r="P3">
        <v>7</v>
      </c>
      <c r="Q3">
        <v>7.88</v>
      </c>
      <c r="R3">
        <v>0.9</v>
      </c>
      <c r="S3">
        <v>3400</v>
      </c>
      <c r="T3">
        <v>5000</v>
      </c>
      <c r="U3" s="35">
        <v>89</v>
      </c>
    </row>
    <row r="4" spans="1:21" ht="12.75">
      <c r="A4" t="s">
        <v>3</v>
      </c>
      <c r="B4" s="1">
        <v>35640</v>
      </c>
      <c r="C4" s="3" t="str">
        <f t="shared" si="0"/>
        <v>Jul/97</v>
      </c>
      <c r="D4">
        <v>7.53</v>
      </c>
      <c r="E4">
        <v>60.8</v>
      </c>
      <c r="F4">
        <v>2.5</v>
      </c>
      <c r="G4">
        <v>12.6</v>
      </c>
      <c r="H4">
        <v>47.6</v>
      </c>
      <c r="I4">
        <v>5.5</v>
      </c>
      <c r="J4">
        <v>0.86</v>
      </c>
      <c r="K4">
        <v>0.1</v>
      </c>
      <c r="L4">
        <v>0.06</v>
      </c>
      <c r="M4">
        <v>0.01</v>
      </c>
      <c r="N4">
        <v>0.1</v>
      </c>
      <c r="O4">
        <v>73.1</v>
      </c>
      <c r="P4">
        <v>8.43</v>
      </c>
      <c r="Q4">
        <v>8.68</v>
      </c>
      <c r="R4">
        <v>1.63</v>
      </c>
      <c r="S4">
        <v>340</v>
      </c>
      <c r="T4">
        <v>220</v>
      </c>
      <c r="U4" s="35">
        <v>97</v>
      </c>
    </row>
    <row r="5" spans="1:21" ht="12.75">
      <c r="A5" t="s">
        <v>3</v>
      </c>
      <c r="B5" s="1">
        <v>35681</v>
      </c>
      <c r="C5" s="3" t="str">
        <f t="shared" si="0"/>
        <v>Set/97</v>
      </c>
      <c r="D5">
        <v>7.79</v>
      </c>
      <c r="E5">
        <v>67.2</v>
      </c>
      <c r="F5">
        <v>5</v>
      </c>
      <c r="G5">
        <v>4.72</v>
      </c>
      <c r="H5">
        <v>66.4</v>
      </c>
      <c r="I5">
        <v>5</v>
      </c>
      <c r="J5">
        <v>0</v>
      </c>
      <c r="K5">
        <v>0.05</v>
      </c>
      <c r="L5">
        <v>0.05</v>
      </c>
      <c r="M5">
        <v>0.01</v>
      </c>
      <c r="N5">
        <v>0.03</v>
      </c>
      <c r="O5">
        <v>76.1</v>
      </c>
      <c r="P5">
        <v>7.12</v>
      </c>
      <c r="Q5">
        <v>8.11</v>
      </c>
      <c r="R5">
        <v>1.33</v>
      </c>
      <c r="S5">
        <v>270</v>
      </c>
      <c r="T5">
        <v>80</v>
      </c>
      <c r="U5" s="35">
        <v>88</v>
      </c>
    </row>
    <row r="6" spans="1:21" ht="12.75">
      <c r="A6" t="s">
        <v>4</v>
      </c>
      <c r="B6" s="1">
        <v>35461</v>
      </c>
      <c r="C6" s="3" t="str">
        <f t="shared" si="0"/>
        <v>Jan/97</v>
      </c>
      <c r="D6">
        <v>7.26</v>
      </c>
      <c r="E6">
        <v>66.6</v>
      </c>
      <c r="F6">
        <v>7.5</v>
      </c>
      <c r="G6">
        <v>54</v>
      </c>
      <c r="H6">
        <v>54.3</v>
      </c>
      <c r="I6">
        <v>68</v>
      </c>
      <c r="J6">
        <v>5.41</v>
      </c>
      <c r="K6">
        <v>0.43</v>
      </c>
      <c r="L6">
        <v>0.13</v>
      </c>
      <c r="M6">
        <v>0.31</v>
      </c>
      <c r="N6">
        <v>0.072</v>
      </c>
      <c r="O6">
        <v>61.5</v>
      </c>
      <c r="P6">
        <v>7.65</v>
      </c>
      <c r="Q6">
        <v>7.66</v>
      </c>
      <c r="R6">
        <v>2.25</v>
      </c>
      <c r="S6">
        <v>2400</v>
      </c>
      <c r="T6">
        <v>9000</v>
      </c>
      <c r="U6" s="35">
        <v>100</v>
      </c>
    </row>
    <row r="7" spans="1:21" ht="12.75">
      <c r="A7" t="s">
        <v>4</v>
      </c>
      <c r="B7" s="1">
        <v>35513</v>
      </c>
      <c r="C7" s="3" t="str">
        <f t="shared" si="0"/>
        <v>Mar/97</v>
      </c>
      <c r="D7">
        <v>7.48</v>
      </c>
      <c r="E7">
        <v>89.4</v>
      </c>
      <c r="F7">
        <v>15</v>
      </c>
      <c r="G7">
        <v>41</v>
      </c>
      <c r="H7">
        <v>70.3</v>
      </c>
      <c r="I7">
        <v>54</v>
      </c>
      <c r="J7">
        <v>0</v>
      </c>
      <c r="K7">
        <v>0.37</v>
      </c>
      <c r="L7">
        <v>0.05</v>
      </c>
      <c r="M7">
        <v>0.25</v>
      </c>
      <c r="N7">
        <v>0.001</v>
      </c>
      <c r="O7">
        <v>50.2</v>
      </c>
      <c r="P7">
        <v>6.9</v>
      </c>
      <c r="Q7">
        <v>7.8</v>
      </c>
      <c r="R7">
        <v>1</v>
      </c>
      <c r="S7">
        <v>240000</v>
      </c>
      <c r="T7">
        <v>160000</v>
      </c>
      <c r="U7" s="35">
        <v>88</v>
      </c>
    </row>
    <row r="8" spans="1:21" ht="12.75">
      <c r="A8" t="s">
        <v>4</v>
      </c>
      <c r="B8" s="1">
        <v>35640</v>
      </c>
      <c r="C8" s="3" t="str">
        <f t="shared" si="0"/>
        <v>Jul/97</v>
      </c>
      <c r="D8">
        <v>7.65</v>
      </c>
      <c r="E8">
        <v>71.1</v>
      </c>
      <c r="F8">
        <v>2.5</v>
      </c>
      <c r="G8">
        <v>11.87</v>
      </c>
      <c r="H8">
        <v>57.9</v>
      </c>
      <c r="I8">
        <v>16.5</v>
      </c>
      <c r="J8">
        <v>0.97</v>
      </c>
      <c r="K8">
        <v>0.1</v>
      </c>
      <c r="L8">
        <v>0.14</v>
      </c>
      <c r="M8">
        <v>0.01</v>
      </c>
      <c r="N8">
        <v>1.1</v>
      </c>
      <c r="O8">
        <v>57.4</v>
      </c>
      <c r="P8">
        <v>8.43</v>
      </c>
      <c r="Q8">
        <v>8.42</v>
      </c>
      <c r="R8">
        <v>2.34</v>
      </c>
      <c r="S8">
        <v>1700</v>
      </c>
      <c r="T8">
        <v>9000</v>
      </c>
      <c r="U8" s="35">
        <v>100</v>
      </c>
    </row>
    <row r="9" spans="1:21" ht="12.75">
      <c r="A9" t="s">
        <v>4</v>
      </c>
      <c r="B9" s="1">
        <v>35681</v>
      </c>
      <c r="C9" s="3" t="str">
        <f t="shared" si="0"/>
        <v>Set/97</v>
      </c>
      <c r="D9">
        <v>8.32</v>
      </c>
      <c r="E9">
        <v>137.2</v>
      </c>
      <c r="F9">
        <v>4</v>
      </c>
      <c r="G9">
        <v>7.39</v>
      </c>
      <c r="H9">
        <v>117.3</v>
      </c>
      <c r="I9">
        <v>7.5</v>
      </c>
      <c r="J9">
        <v>0</v>
      </c>
      <c r="K9">
        <v>0.05</v>
      </c>
      <c r="L9">
        <v>0.27</v>
      </c>
      <c r="M9">
        <v>0.01</v>
      </c>
      <c r="N9">
        <v>0.07</v>
      </c>
      <c r="O9">
        <v>49.4</v>
      </c>
      <c r="P9">
        <v>7</v>
      </c>
      <c r="Q9">
        <v>7.8</v>
      </c>
      <c r="R9">
        <v>3.03</v>
      </c>
      <c r="S9">
        <v>240000</v>
      </c>
      <c r="T9">
        <v>160000</v>
      </c>
      <c r="U9" s="35">
        <v>90</v>
      </c>
    </row>
    <row r="10" spans="1:21" ht="12.75">
      <c r="A10" t="s">
        <v>5</v>
      </c>
      <c r="B10" s="1">
        <v>35460</v>
      </c>
      <c r="C10" s="3" t="str">
        <f t="shared" si="0"/>
        <v>Jan/97</v>
      </c>
      <c r="D10">
        <v>7.59</v>
      </c>
      <c r="E10">
        <v>65</v>
      </c>
      <c r="F10">
        <v>10</v>
      </c>
      <c r="G10">
        <v>80</v>
      </c>
      <c r="H10">
        <v>47.8</v>
      </c>
      <c r="I10">
        <v>118</v>
      </c>
      <c r="J10">
        <v>10.59</v>
      </c>
      <c r="K10">
        <v>0.75</v>
      </c>
      <c r="L10">
        <v>0.13</v>
      </c>
      <c r="M10">
        <v>0.19</v>
      </c>
      <c r="N10">
        <v>0.076</v>
      </c>
      <c r="O10">
        <v>61.2</v>
      </c>
      <c r="P10">
        <v>8</v>
      </c>
      <c r="Q10">
        <v>7.65</v>
      </c>
      <c r="R10">
        <v>1.4</v>
      </c>
      <c r="S10">
        <v>1700</v>
      </c>
      <c r="T10">
        <v>300</v>
      </c>
      <c r="U10" s="35">
        <v>105</v>
      </c>
    </row>
    <row r="11" spans="1:21" ht="12.75">
      <c r="A11" t="s">
        <v>5</v>
      </c>
      <c r="B11" s="1">
        <v>35514</v>
      </c>
      <c r="C11" s="3" t="str">
        <f t="shared" si="0"/>
        <v>Mar/97</v>
      </c>
      <c r="D11">
        <v>7.54</v>
      </c>
      <c r="E11">
        <v>62</v>
      </c>
      <c r="F11">
        <v>7.5</v>
      </c>
      <c r="G11">
        <v>58</v>
      </c>
      <c r="H11">
        <v>48.2</v>
      </c>
      <c r="I11">
        <v>105</v>
      </c>
      <c r="J11">
        <v>0</v>
      </c>
      <c r="K11">
        <v>0.85</v>
      </c>
      <c r="L11">
        <v>0.05</v>
      </c>
      <c r="M11">
        <v>0.25</v>
      </c>
      <c r="N11">
        <v>0.046</v>
      </c>
      <c r="O11">
        <v>54.9</v>
      </c>
      <c r="P11">
        <v>6.5</v>
      </c>
      <c r="Q11">
        <v>7.79</v>
      </c>
      <c r="R11">
        <v>0.7</v>
      </c>
      <c r="S11">
        <v>22000</v>
      </c>
      <c r="T11">
        <v>700</v>
      </c>
      <c r="U11" s="35">
        <v>83</v>
      </c>
    </row>
    <row r="12" spans="1:21" ht="12.75">
      <c r="A12" t="s">
        <v>5</v>
      </c>
      <c r="B12" s="1">
        <v>35641</v>
      </c>
      <c r="C12" s="3" t="str">
        <f t="shared" si="0"/>
        <v>Jul/97</v>
      </c>
      <c r="D12">
        <v>7.66</v>
      </c>
      <c r="E12">
        <v>56.16</v>
      </c>
      <c r="F12">
        <v>2.5</v>
      </c>
      <c r="G12">
        <v>16.3</v>
      </c>
      <c r="H12">
        <v>53</v>
      </c>
      <c r="I12">
        <v>12</v>
      </c>
      <c r="J12">
        <v>1.46</v>
      </c>
      <c r="K12">
        <v>0.12</v>
      </c>
      <c r="L12">
        <v>0.05</v>
      </c>
      <c r="M12">
        <v>0.01</v>
      </c>
      <c r="N12">
        <v>0.01</v>
      </c>
      <c r="O12">
        <v>78.3</v>
      </c>
      <c r="P12">
        <v>6.9</v>
      </c>
      <c r="Q12">
        <v>8.67</v>
      </c>
      <c r="R12">
        <v>0.3</v>
      </c>
      <c r="S12">
        <v>110</v>
      </c>
      <c r="T12">
        <v>60</v>
      </c>
      <c r="U12" s="35">
        <v>80</v>
      </c>
    </row>
    <row r="13" spans="1:21" ht="12.75">
      <c r="A13" t="s">
        <v>5</v>
      </c>
      <c r="B13" s="1">
        <v>35682</v>
      </c>
      <c r="C13" s="3" t="str">
        <f t="shared" si="0"/>
        <v>Set/97</v>
      </c>
      <c r="D13">
        <v>8.3</v>
      </c>
      <c r="E13">
        <v>69.1</v>
      </c>
      <c r="F13">
        <v>4</v>
      </c>
      <c r="G13">
        <v>7.42</v>
      </c>
      <c r="H13">
        <v>56.2</v>
      </c>
      <c r="I13">
        <v>10.5</v>
      </c>
      <c r="J13">
        <v>0</v>
      </c>
      <c r="K13">
        <v>0.05</v>
      </c>
      <c r="L13">
        <v>0.07</v>
      </c>
      <c r="M13">
        <v>0.01</v>
      </c>
      <c r="N13">
        <v>0.01</v>
      </c>
      <c r="O13">
        <v>71.5</v>
      </c>
      <c r="P13">
        <v>6.68</v>
      </c>
      <c r="Q13">
        <v>8.02</v>
      </c>
      <c r="R13">
        <v>1.72</v>
      </c>
      <c r="S13">
        <v>500</v>
      </c>
      <c r="T13">
        <v>70</v>
      </c>
      <c r="U13" s="35">
        <v>83</v>
      </c>
    </row>
    <row r="14" spans="1:21" ht="12.75">
      <c r="A14" t="s">
        <v>6</v>
      </c>
      <c r="B14" s="1">
        <v>35460</v>
      </c>
      <c r="C14" s="3" t="str">
        <f t="shared" si="0"/>
        <v>Jan/97</v>
      </c>
      <c r="D14">
        <v>7.71</v>
      </c>
      <c r="E14">
        <v>56.5</v>
      </c>
      <c r="F14">
        <v>10</v>
      </c>
      <c r="G14">
        <v>78</v>
      </c>
      <c r="H14">
        <v>38.3</v>
      </c>
      <c r="I14">
        <v>113</v>
      </c>
      <c r="J14">
        <v>8.3</v>
      </c>
      <c r="K14">
        <v>1.22</v>
      </c>
      <c r="L14">
        <v>0.1</v>
      </c>
      <c r="M14">
        <v>0.34</v>
      </c>
      <c r="N14">
        <v>0.092</v>
      </c>
      <c r="O14">
        <v>59.7</v>
      </c>
      <c r="P14">
        <v>7.3</v>
      </c>
      <c r="Q14">
        <v>7.57</v>
      </c>
      <c r="R14">
        <v>1.5</v>
      </c>
      <c r="S14">
        <v>2200</v>
      </c>
      <c r="T14">
        <v>220</v>
      </c>
      <c r="U14" s="35">
        <v>96</v>
      </c>
    </row>
    <row r="15" spans="1:21" ht="12.75">
      <c r="A15" t="s">
        <v>6</v>
      </c>
      <c r="B15" s="1">
        <v>35514</v>
      </c>
      <c r="C15" s="3" t="str">
        <f t="shared" si="0"/>
        <v>Mar/97</v>
      </c>
      <c r="D15">
        <v>7.54</v>
      </c>
      <c r="E15">
        <v>51.9</v>
      </c>
      <c r="F15">
        <v>15</v>
      </c>
      <c r="G15">
        <v>50</v>
      </c>
      <c r="H15">
        <v>63</v>
      </c>
      <c r="I15">
        <v>82</v>
      </c>
      <c r="J15">
        <v>0</v>
      </c>
      <c r="K15">
        <v>0.81</v>
      </c>
      <c r="L15">
        <v>0.05</v>
      </c>
      <c r="M15">
        <v>1.67</v>
      </c>
      <c r="N15">
        <v>0.064</v>
      </c>
      <c r="O15">
        <v>61.4</v>
      </c>
      <c r="P15">
        <v>6.3</v>
      </c>
      <c r="Q15">
        <v>7.78</v>
      </c>
      <c r="R15">
        <v>0.1</v>
      </c>
      <c r="S15">
        <v>1300</v>
      </c>
      <c r="T15">
        <v>230</v>
      </c>
      <c r="U15" s="35">
        <v>81</v>
      </c>
    </row>
    <row r="16" spans="1:21" ht="12.75">
      <c r="A16" t="s">
        <v>6</v>
      </c>
      <c r="B16" s="1">
        <v>35641</v>
      </c>
      <c r="C16" s="3" t="str">
        <f t="shared" si="0"/>
        <v>Jul/97</v>
      </c>
      <c r="D16">
        <v>7.3</v>
      </c>
      <c r="E16">
        <v>58.2</v>
      </c>
      <c r="F16">
        <v>2.5</v>
      </c>
      <c r="G16">
        <v>10.8</v>
      </c>
      <c r="H16">
        <v>49.3</v>
      </c>
      <c r="I16">
        <v>6.5</v>
      </c>
      <c r="J16">
        <v>0.72</v>
      </c>
      <c r="K16">
        <v>0.09</v>
      </c>
      <c r="L16">
        <v>0.05</v>
      </c>
      <c r="M16">
        <v>0.01</v>
      </c>
      <c r="N16">
        <v>0.1</v>
      </c>
      <c r="O16">
        <v>76</v>
      </c>
      <c r="P16">
        <v>7.11</v>
      </c>
      <c r="Q16">
        <v>8.41</v>
      </c>
      <c r="R16">
        <v>0.71</v>
      </c>
      <c r="S16">
        <v>140</v>
      </c>
      <c r="T16">
        <v>80</v>
      </c>
      <c r="U16" s="35">
        <v>85</v>
      </c>
    </row>
    <row r="17" spans="1:21" ht="12.75">
      <c r="A17" t="s">
        <v>6</v>
      </c>
      <c r="B17" s="1">
        <v>35682</v>
      </c>
      <c r="C17" s="3" t="str">
        <f t="shared" si="0"/>
        <v>Set/97</v>
      </c>
      <c r="D17">
        <v>8.36</v>
      </c>
      <c r="E17">
        <v>64.9</v>
      </c>
      <c r="F17">
        <v>3.5</v>
      </c>
      <c r="G17">
        <v>3.37</v>
      </c>
      <c r="H17">
        <v>57.9</v>
      </c>
      <c r="I17">
        <v>14.5</v>
      </c>
      <c r="J17">
        <v>0</v>
      </c>
      <c r="K17">
        <v>0.05</v>
      </c>
      <c r="L17">
        <v>0.05</v>
      </c>
      <c r="M17">
        <v>0.01</v>
      </c>
      <c r="N17">
        <v>0.038</v>
      </c>
      <c r="O17">
        <v>68.5</v>
      </c>
      <c r="P17">
        <v>6.68</v>
      </c>
      <c r="Q17">
        <v>7.86</v>
      </c>
      <c r="R17">
        <v>1.56</v>
      </c>
      <c r="S17">
        <v>1100</v>
      </c>
      <c r="T17">
        <v>80</v>
      </c>
      <c r="U17" s="35">
        <v>85</v>
      </c>
    </row>
    <row r="18" spans="1:21" ht="12.75">
      <c r="A18" t="s">
        <v>7</v>
      </c>
      <c r="B18" s="1">
        <v>35461</v>
      </c>
      <c r="C18" s="3" t="str">
        <f t="shared" si="0"/>
        <v>Jan/97</v>
      </c>
      <c r="D18">
        <v>7.09</v>
      </c>
      <c r="E18">
        <v>43.1</v>
      </c>
      <c r="F18">
        <v>5</v>
      </c>
      <c r="G18">
        <v>70</v>
      </c>
      <c r="H18">
        <v>54.7</v>
      </c>
      <c r="I18">
        <v>96</v>
      </c>
      <c r="J18">
        <v>5.72</v>
      </c>
      <c r="K18">
        <v>1.14</v>
      </c>
      <c r="L18">
        <v>0.07</v>
      </c>
      <c r="M18">
        <v>0.3</v>
      </c>
      <c r="N18">
        <v>0.051</v>
      </c>
      <c r="O18">
        <v>69</v>
      </c>
      <c r="P18">
        <v>7.6</v>
      </c>
      <c r="Q18">
        <v>7.64</v>
      </c>
      <c r="R18">
        <v>1.4</v>
      </c>
      <c r="S18">
        <v>220</v>
      </c>
      <c r="T18">
        <v>330</v>
      </c>
      <c r="U18" s="35">
        <v>99</v>
      </c>
    </row>
    <row r="19" spans="1:21" ht="12.75">
      <c r="A19" t="s">
        <v>7</v>
      </c>
      <c r="B19" s="1">
        <v>35513</v>
      </c>
      <c r="C19" s="3" t="str">
        <f aca="true" t="shared" si="1" ref="C19:C29">TEXT(B19,"mmm/aa")</f>
        <v>Mar/97</v>
      </c>
      <c r="D19">
        <v>7.52</v>
      </c>
      <c r="E19">
        <v>56.6</v>
      </c>
      <c r="F19">
        <v>15</v>
      </c>
      <c r="G19">
        <v>44</v>
      </c>
      <c r="H19">
        <v>53.6</v>
      </c>
      <c r="I19">
        <v>54</v>
      </c>
      <c r="J19">
        <v>0</v>
      </c>
      <c r="K19">
        <v>0.68</v>
      </c>
      <c r="L19">
        <v>0.05</v>
      </c>
      <c r="M19">
        <v>0.25</v>
      </c>
      <c r="N19">
        <v>0.001</v>
      </c>
      <c r="O19">
        <v>67</v>
      </c>
      <c r="P19">
        <v>7.1</v>
      </c>
      <c r="Q19">
        <v>7.79</v>
      </c>
      <c r="R19">
        <v>0.7</v>
      </c>
      <c r="S19">
        <v>1400</v>
      </c>
      <c r="T19">
        <v>500</v>
      </c>
      <c r="U19" s="35">
        <v>91</v>
      </c>
    </row>
    <row r="20" spans="1:21" ht="12.75">
      <c r="A20" t="s">
        <v>7</v>
      </c>
      <c r="B20" s="1">
        <v>35640</v>
      </c>
      <c r="C20" s="3" t="str">
        <f t="shared" si="1"/>
        <v>Jul/97</v>
      </c>
      <c r="D20">
        <v>7.48</v>
      </c>
      <c r="E20">
        <v>40.5</v>
      </c>
      <c r="F20">
        <v>2.5</v>
      </c>
      <c r="G20">
        <v>9.79</v>
      </c>
      <c r="H20">
        <v>47.6</v>
      </c>
      <c r="I20">
        <v>7.5</v>
      </c>
      <c r="J20">
        <v>0.97</v>
      </c>
      <c r="K20">
        <v>0.19</v>
      </c>
      <c r="L20">
        <v>0.06</v>
      </c>
      <c r="M20">
        <v>0.01</v>
      </c>
      <c r="N20">
        <v>0.1</v>
      </c>
      <c r="O20">
        <v>76.9</v>
      </c>
      <c r="P20">
        <v>8.32</v>
      </c>
      <c r="Q20">
        <v>8.33</v>
      </c>
      <c r="R20">
        <v>1.67</v>
      </c>
      <c r="S20">
        <v>130</v>
      </c>
      <c r="T20">
        <v>110</v>
      </c>
      <c r="U20" s="35">
        <v>100</v>
      </c>
    </row>
    <row r="21" spans="1:21" ht="12.75">
      <c r="A21" t="s">
        <v>7</v>
      </c>
      <c r="B21" s="1">
        <v>35681</v>
      </c>
      <c r="C21" s="3" t="str">
        <f t="shared" si="1"/>
        <v>Set/97</v>
      </c>
      <c r="D21">
        <v>8.07</v>
      </c>
      <c r="E21">
        <v>43.3</v>
      </c>
      <c r="F21">
        <v>4</v>
      </c>
      <c r="G21">
        <v>9.26</v>
      </c>
      <c r="H21">
        <v>52.9</v>
      </c>
      <c r="I21">
        <v>9.5</v>
      </c>
      <c r="J21">
        <v>0</v>
      </c>
      <c r="K21">
        <v>0.05</v>
      </c>
      <c r="L21">
        <v>0.05</v>
      </c>
      <c r="M21">
        <v>0.01</v>
      </c>
      <c r="N21">
        <v>0.02</v>
      </c>
      <c r="O21">
        <v>78.7</v>
      </c>
      <c r="P21">
        <v>7.64</v>
      </c>
      <c r="Q21">
        <v>8.09</v>
      </c>
      <c r="R21">
        <v>0.57</v>
      </c>
      <c r="S21">
        <v>140</v>
      </c>
      <c r="T21">
        <v>14</v>
      </c>
      <c r="U21" s="35">
        <v>94</v>
      </c>
    </row>
    <row r="22" spans="1:21" ht="12.75">
      <c r="A22" t="s">
        <v>8</v>
      </c>
      <c r="B22" s="1">
        <v>35461</v>
      </c>
      <c r="C22" s="3" t="str">
        <f t="shared" si="1"/>
        <v>Jan/97</v>
      </c>
      <c r="D22">
        <v>7.81</v>
      </c>
      <c r="E22">
        <v>151</v>
      </c>
      <c r="F22">
        <v>2.5</v>
      </c>
      <c r="G22">
        <v>44</v>
      </c>
      <c r="H22">
        <v>133</v>
      </c>
      <c r="I22">
        <v>52</v>
      </c>
      <c r="J22">
        <v>3.74</v>
      </c>
      <c r="K22">
        <v>0.43</v>
      </c>
      <c r="L22">
        <v>0.09</v>
      </c>
      <c r="M22">
        <v>0.06</v>
      </c>
      <c r="N22">
        <v>0.07</v>
      </c>
      <c r="O22">
        <v>66</v>
      </c>
      <c r="P22">
        <v>7.9</v>
      </c>
      <c r="Q22">
        <v>7.43</v>
      </c>
      <c r="R22">
        <v>1.6</v>
      </c>
      <c r="S22">
        <v>900</v>
      </c>
      <c r="T22">
        <v>3000</v>
      </c>
      <c r="U22" s="35">
        <v>106</v>
      </c>
    </row>
    <row r="23" spans="1:21" ht="12.75">
      <c r="A23" t="s">
        <v>8</v>
      </c>
      <c r="B23" s="1">
        <v>35513</v>
      </c>
      <c r="C23" s="3" t="str">
        <f t="shared" si="1"/>
        <v>Mar/97</v>
      </c>
      <c r="D23">
        <v>7.8</v>
      </c>
      <c r="E23">
        <v>131.7</v>
      </c>
      <c r="F23">
        <v>7.5</v>
      </c>
      <c r="G23">
        <v>66</v>
      </c>
      <c r="H23">
        <v>107</v>
      </c>
      <c r="I23">
        <v>76</v>
      </c>
      <c r="J23">
        <v>0</v>
      </c>
      <c r="K23">
        <v>0.87</v>
      </c>
      <c r="L23">
        <v>0.05</v>
      </c>
      <c r="M23">
        <v>0.14</v>
      </c>
      <c r="N23">
        <v>0.001</v>
      </c>
      <c r="O23">
        <v>63.4</v>
      </c>
      <c r="P23">
        <v>6.9</v>
      </c>
      <c r="Q23">
        <v>7.64</v>
      </c>
      <c r="R23">
        <v>1.4</v>
      </c>
      <c r="S23">
        <v>1700</v>
      </c>
      <c r="T23">
        <v>500</v>
      </c>
      <c r="U23" s="35">
        <v>90</v>
      </c>
    </row>
    <row r="24" spans="1:21" ht="12.75">
      <c r="A24" t="s">
        <v>8</v>
      </c>
      <c r="B24" s="1">
        <v>35640</v>
      </c>
      <c r="C24" s="3" t="str">
        <f t="shared" si="1"/>
        <v>Jul/97</v>
      </c>
      <c r="D24">
        <v>8.32</v>
      </c>
      <c r="E24">
        <v>150.4</v>
      </c>
      <c r="F24">
        <v>5</v>
      </c>
      <c r="G24">
        <v>23.9</v>
      </c>
      <c r="H24">
        <v>118.7</v>
      </c>
      <c r="I24">
        <v>27.5</v>
      </c>
      <c r="J24">
        <v>1.96</v>
      </c>
      <c r="K24">
        <v>0.12</v>
      </c>
      <c r="L24">
        <v>0.08</v>
      </c>
      <c r="M24">
        <v>0.01</v>
      </c>
      <c r="N24">
        <v>0.1</v>
      </c>
      <c r="O24">
        <v>74.4</v>
      </c>
      <c r="P24">
        <v>7.61</v>
      </c>
      <c r="Q24">
        <v>8.16</v>
      </c>
      <c r="R24">
        <v>0.6</v>
      </c>
      <c r="S24">
        <v>90</v>
      </c>
      <c r="T24">
        <v>500</v>
      </c>
      <c r="U24" s="35">
        <v>93</v>
      </c>
    </row>
    <row r="25" spans="1:21" ht="12.75">
      <c r="A25" t="s">
        <v>8</v>
      </c>
      <c r="B25" s="1">
        <v>35681</v>
      </c>
      <c r="C25" s="3" t="str">
        <f t="shared" si="1"/>
        <v>Set/97</v>
      </c>
      <c r="D25">
        <v>8.32</v>
      </c>
      <c r="E25">
        <v>136.5</v>
      </c>
      <c r="F25">
        <v>8.75</v>
      </c>
      <c r="G25">
        <v>28.82</v>
      </c>
      <c r="H25">
        <v>120.5</v>
      </c>
      <c r="I25">
        <v>12</v>
      </c>
      <c r="J25">
        <v>0</v>
      </c>
      <c r="K25">
        <v>0.13</v>
      </c>
      <c r="L25">
        <v>0.11</v>
      </c>
      <c r="M25">
        <v>0.01</v>
      </c>
      <c r="N25">
        <v>0.04</v>
      </c>
      <c r="O25">
        <v>57</v>
      </c>
      <c r="P25">
        <v>7.12</v>
      </c>
      <c r="Q25">
        <v>7.78</v>
      </c>
      <c r="R25">
        <v>1.79</v>
      </c>
      <c r="S25">
        <v>17000</v>
      </c>
      <c r="T25">
        <v>500</v>
      </c>
      <c r="U25" s="35">
        <v>91</v>
      </c>
    </row>
    <row r="26" spans="1:21" ht="12.75">
      <c r="A26" t="s">
        <v>9</v>
      </c>
      <c r="B26" s="1">
        <v>35460</v>
      </c>
      <c r="C26" s="3" t="str">
        <f t="shared" si="1"/>
        <v>Jan/97</v>
      </c>
      <c r="D26">
        <v>7.69</v>
      </c>
      <c r="E26">
        <v>250</v>
      </c>
      <c r="F26">
        <v>5</v>
      </c>
      <c r="G26">
        <v>1340</v>
      </c>
      <c r="H26">
        <v>186</v>
      </c>
      <c r="I26">
        <v>1724</v>
      </c>
      <c r="J26">
        <v>119.56</v>
      </c>
      <c r="K26">
        <v>0.62</v>
      </c>
      <c r="L26">
        <v>0.2</v>
      </c>
      <c r="M26">
        <v>0.3</v>
      </c>
      <c r="N26">
        <v>0.123</v>
      </c>
      <c r="O26">
        <v>38.4</v>
      </c>
      <c r="P26">
        <v>7.4</v>
      </c>
      <c r="Q26">
        <v>7.92</v>
      </c>
      <c r="R26">
        <v>3.3</v>
      </c>
      <c r="S26">
        <v>35000</v>
      </c>
      <c r="T26">
        <v>22000</v>
      </c>
      <c r="U26" s="35">
        <v>93</v>
      </c>
    </row>
    <row r="27" spans="1:21" ht="12.75">
      <c r="A27" t="s">
        <v>9</v>
      </c>
      <c r="B27" s="1">
        <v>35514</v>
      </c>
      <c r="C27" s="3" t="str">
        <f t="shared" si="1"/>
        <v>Mar/97</v>
      </c>
      <c r="D27">
        <v>8.05</v>
      </c>
      <c r="E27">
        <v>450</v>
      </c>
      <c r="F27">
        <v>20</v>
      </c>
      <c r="G27">
        <v>43</v>
      </c>
      <c r="H27">
        <v>286.1</v>
      </c>
      <c r="I27">
        <v>74</v>
      </c>
      <c r="J27">
        <v>0</v>
      </c>
      <c r="K27">
        <v>0.2</v>
      </c>
      <c r="L27">
        <v>0.05</v>
      </c>
      <c r="M27">
        <v>0.05</v>
      </c>
      <c r="N27">
        <v>0.036</v>
      </c>
      <c r="O27">
        <v>67.4</v>
      </c>
      <c r="P27">
        <v>6.8</v>
      </c>
      <c r="Q27">
        <v>7.28</v>
      </c>
      <c r="R27">
        <v>0.7</v>
      </c>
      <c r="S27">
        <v>500</v>
      </c>
      <c r="T27">
        <v>800</v>
      </c>
      <c r="U27" s="35">
        <v>93</v>
      </c>
    </row>
    <row r="28" spans="1:21" ht="12.75">
      <c r="A28" t="s">
        <v>9</v>
      </c>
      <c r="B28" s="1">
        <v>35641</v>
      </c>
      <c r="C28" s="3" t="str">
        <f t="shared" si="1"/>
        <v>Jul/97</v>
      </c>
      <c r="D28">
        <v>8.22</v>
      </c>
      <c r="E28">
        <v>600</v>
      </c>
      <c r="F28">
        <v>2.5</v>
      </c>
      <c r="G28">
        <v>20.97</v>
      </c>
      <c r="H28">
        <v>357.6</v>
      </c>
      <c r="I28">
        <v>16.5</v>
      </c>
      <c r="J28">
        <v>1.46</v>
      </c>
      <c r="K28">
        <v>0.05</v>
      </c>
      <c r="L28">
        <v>0.05</v>
      </c>
      <c r="M28">
        <v>0.01</v>
      </c>
      <c r="N28">
        <v>0.1</v>
      </c>
      <c r="O28">
        <v>73.1</v>
      </c>
      <c r="P28">
        <v>7.51</v>
      </c>
      <c r="Q28">
        <v>8.31</v>
      </c>
      <c r="R28">
        <v>0.3</v>
      </c>
      <c r="S28">
        <v>80</v>
      </c>
      <c r="T28">
        <v>20</v>
      </c>
      <c r="U28" s="35">
        <v>90</v>
      </c>
    </row>
    <row r="29" spans="1:21" ht="12.75">
      <c r="A29" t="s">
        <v>9</v>
      </c>
      <c r="B29" s="1">
        <v>35682</v>
      </c>
      <c r="C29" s="3" t="str">
        <f t="shared" si="1"/>
        <v>Set/97</v>
      </c>
      <c r="D29">
        <v>8.67</v>
      </c>
      <c r="E29">
        <v>620</v>
      </c>
      <c r="F29">
        <v>4</v>
      </c>
      <c r="G29">
        <v>13.13</v>
      </c>
      <c r="H29">
        <v>393.3</v>
      </c>
      <c r="I29">
        <v>16.5</v>
      </c>
      <c r="J29">
        <v>0</v>
      </c>
      <c r="K29">
        <v>0.05</v>
      </c>
      <c r="L29">
        <v>0.05</v>
      </c>
      <c r="M29">
        <v>0.01</v>
      </c>
      <c r="N29">
        <v>0.026</v>
      </c>
      <c r="O29">
        <v>59</v>
      </c>
      <c r="P29">
        <v>9.3</v>
      </c>
      <c r="Q29">
        <v>7.77</v>
      </c>
      <c r="R29">
        <v>2.3</v>
      </c>
      <c r="S29">
        <v>3000</v>
      </c>
      <c r="T29">
        <v>500</v>
      </c>
      <c r="U29" s="35">
        <v>120</v>
      </c>
    </row>
    <row r="31" spans="3:21" ht="12.75">
      <c r="C31" t="s">
        <v>60</v>
      </c>
      <c r="D31" s="38">
        <f>MIN(D2:D29)</f>
        <v>7.09</v>
      </c>
      <c r="E31" s="38">
        <f>MIN(E2:E21)</f>
        <v>40.5</v>
      </c>
      <c r="F31" s="38">
        <f aca="true" t="shared" si="2" ref="F31:T31">MIN(F2:F29)</f>
        <v>2.5</v>
      </c>
      <c r="G31" s="38">
        <f t="shared" si="2"/>
        <v>3.37</v>
      </c>
      <c r="H31" s="38">
        <f t="shared" si="2"/>
        <v>38.3</v>
      </c>
      <c r="I31" s="38">
        <f t="shared" si="2"/>
        <v>5</v>
      </c>
      <c r="J31" s="38">
        <f t="shared" si="2"/>
        <v>0</v>
      </c>
      <c r="K31" s="38">
        <f t="shared" si="2"/>
        <v>0.05</v>
      </c>
      <c r="L31" s="38">
        <f t="shared" si="2"/>
        <v>0.05</v>
      </c>
      <c r="M31" s="38">
        <f t="shared" si="2"/>
        <v>0.01</v>
      </c>
      <c r="N31" s="38">
        <f t="shared" si="2"/>
        <v>0.001</v>
      </c>
      <c r="O31" s="38">
        <f t="shared" si="2"/>
        <v>38.4</v>
      </c>
      <c r="P31" s="38">
        <f t="shared" si="2"/>
        <v>6.3</v>
      </c>
      <c r="Q31" s="38">
        <f t="shared" si="2"/>
        <v>7.28</v>
      </c>
      <c r="R31" s="38">
        <f t="shared" si="2"/>
        <v>0.1</v>
      </c>
      <c r="S31" s="38">
        <f t="shared" si="2"/>
        <v>80</v>
      </c>
      <c r="T31" s="38">
        <f t="shared" si="2"/>
        <v>14</v>
      </c>
      <c r="U31" s="38">
        <f>MIN(U2:U29)</f>
        <v>80</v>
      </c>
    </row>
    <row r="32" spans="3:21" ht="12.75">
      <c r="C32" t="s">
        <v>61</v>
      </c>
      <c r="D32" s="38">
        <f>AVERAGE(D2:D29)</f>
        <v>7.769999999999999</v>
      </c>
      <c r="E32" s="38">
        <f>AVERAGE(E2:E21)</f>
        <v>63.22799999999999</v>
      </c>
      <c r="F32" s="38">
        <f aca="true" t="shared" si="3" ref="F32:T32">AVERAGE(F2:F29)</f>
        <v>6.991071428571429</v>
      </c>
      <c r="G32" s="38">
        <f t="shared" si="3"/>
        <v>81.76214285714285</v>
      </c>
      <c r="H32" s="38">
        <f t="shared" si="3"/>
        <v>101.9357142857143</v>
      </c>
      <c r="I32" s="38">
        <f t="shared" si="3"/>
        <v>105.08928571428571</v>
      </c>
      <c r="J32" s="38">
        <f t="shared" si="3"/>
        <v>6.0667857142857144</v>
      </c>
      <c r="K32" s="38">
        <f t="shared" si="3"/>
        <v>0.3785714285714285</v>
      </c>
      <c r="L32" s="38">
        <f t="shared" si="3"/>
        <v>0.0842857142857143</v>
      </c>
      <c r="M32" s="38">
        <f t="shared" si="3"/>
        <v>0.17107142857142849</v>
      </c>
      <c r="N32" s="38">
        <f t="shared" si="3"/>
        <v>0.09396428571428572</v>
      </c>
      <c r="O32" s="38">
        <f t="shared" si="3"/>
        <v>64.58928571428572</v>
      </c>
      <c r="P32" s="38">
        <f t="shared" si="3"/>
        <v>7.389285714285714</v>
      </c>
      <c r="Q32" s="38">
        <f t="shared" si="3"/>
        <v>7.930357142857143</v>
      </c>
      <c r="R32" s="38">
        <f t="shared" si="3"/>
        <v>1.3607142857142855</v>
      </c>
      <c r="S32" s="38">
        <f t="shared" si="3"/>
        <v>20740</v>
      </c>
      <c r="T32" s="38">
        <f t="shared" si="3"/>
        <v>13429.07142857143</v>
      </c>
      <c r="U32" s="38">
        <f>AVERAGE(U2:U29)</f>
        <v>93.17857142857143</v>
      </c>
    </row>
    <row r="33" spans="3:21" ht="12.75">
      <c r="C33" t="s">
        <v>62</v>
      </c>
      <c r="D33" s="38">
        <f>MAX(D2:D29)</f>
        <v>8.67</v>
      </c>
      <c r="E33" s="38">
        <f>MAX(E2:E21)</f>
        <v>137.2</v>
      </c>
      <c r="F33" s="38">
        <f aca="true" t="shared" si="4" ref="F33:T33">MAX(F2:F29)</f>
        <v>20</v>
      </c>
      <c r="G33" s="38">
        <f t="shared" si="4"/>
        <v>1340</v>
      </c>
      <c r="H33" s="38">
        <f t="shared" si="4"/>
        <v>393.3</v>
      </c>
      <c r="I33" s="38">
        <f t="shared" si="4"/>
        <v>1724</v>
      </c>
      <c r="J33" s="38">
        <f t="shared" si="4"/>
        <v>119.56</v>
      </c>
      <c r="K33" s="38">
        <f t="shared" si="4"/>
        <v>1.22</v>
      </c>
      <c r="L33" s="38">
        <f t="shared" si="4"/>
        <v>0.27</v>
      </c>
      <c r="M33" s="38">
        <f t="shared" si="4"/>
        <v>1.67</v>
      </c>
      <c r="N33" s="38">
        <f t="shared" si="4"/>
        <v>1.1</v>
      </c>
      <c r="O33" s="38">
        <f t="shared" si="4"/>
        <v>78.7</v>
      </c>
      <c r="P33" s="38">
        <f t="shared" si="4"/>
        <v>9.3</v>
      </c>
      <c r="Q33" s="38">
        <f t="shared" si="4"/>
        <v>8.68</v>
      </c>
      <c r="R33" s="38">
        <f t="shared" si="4"/>
        <v>3.3</v>
      </c>
      <c r="S33" s="38">
        <f t="shared" si="4"/>
        <v>240000</v>
      </c>
      <c r="T33" s="38">
        <f t="shared" si="4"/>
        <v>160000</v>
      </c>
      <c r="U33" s="38">
        <f>MAX(U2:U29)</f>
        <v>120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H13" sqref="H13"/>
    </sheetView>
  </sheetViews>
  <sheetFormatPr defaultColWidth="9.140625" defaultRowHeight="12.75"/>
  <cols>
    <col min="1" max="1" width="8.28125" style="36" customWidth="1"/>
    <col min="2" max="2" width="8.140625" style="0" customWidth="1"/>
    <col min="3" max="3" width="6.28125" style="36" customWidth="1"/>
    <col min="4" max="4" width="8.28125" style="37" customWidth="1"/>
    <col min="5" max="16384" width="11.421875" style="0" customWidth="1"/>
  </cols>
  <sheetData>
    <row r="1" spans="1:7" ht="12.75">
      <c r="A1" s="36" t="s">
        <v>1</v>
      </c>
      <c r="B1" t="s">
        <v>2</v>
      </c>
      <c r="C1" s="36" t="s">
        <v>63</v>
      </c>
      <c r="D1" s="37" t="s">
        <v>64</v>
      </c>
      <c r="G1" s="37" t="s">
        <v>64</v>
      </c>
    </row>
    <row r="2" spans="1:9" ht="12.75">
      <c r="A2" s="36" t="s">
        <v>3</v>
      </c>
      <c r="B2" s="25">
        <v>35461</v>
      </c>
      <c r="C2" s="36" t="s">
        <v>65</v>
      </c>
      <c r="D2" s="37">
        <v>3.79</v>
      </c>
      <c r="F2" s="36" t="s">
        <v>1</v>
      </c>
      <c r="G2" t="s">
        <v>66</v>
      </c>
      <c r="H2" s="36" t="s">
        <v>61</v>
      </c>
      <c r="I2" t="s">
        <v>67</v>
      </c>
    </row>
    <row r="3" spans="1:9" ht="12.75">
      <c r="A3" s="36" t="s">
        <v>3</v>
      </c>
      <c r="B3" s="25">
        <v>35513</v>
      </c>
      <c r="C3" s="36" t="s">
        <v>68</v>
      </c>
      <c r="D3" s="37">
        <v>2.78</v>
      </c>
      <c r="F3" s="36" t="s">
        <v>3</v>
      </c>
      <c r="G3">
        <f>SUMIF($A$2:$A$45,F3,$D$2:$D$45)</f>
        <v>13.93</v>
      </c>
      <c r="H3">
        <f>G3/4</f>
        <v>3.4825</v>
      </c>
      <c r="I3">
        <f>AVERAGE(H3:H7)</f>
        <v>4.2655</v>
      </c>
    </row>
    <row r="4" spans="1:8" ht="12.75">
      <c r="A4" s="36" t="s">
        <v>3</v>
      </c>
      <c r="B4" s="25">
        <v>35640</v>
      </c>
      <c r="C4" s="36" t="s">
        <v>69</v>
      </c>
      <c r="D4" s="37">
        <v>3.19</v>
      </c>
      <c r="F4" s="36" t="s">
        <v>4</v>
      </c>
      <c r="G4">
        <f aca="true" t="shared" si="0" ref="G4:G9">SUMIF($A$2:$A$45,F4,$D$2:$D$45)</f>
        <v>35.19</v>
      </c>
      <c r="H4">
        <f aca="true" t="shared" si="1" ref="H4:H9">G4/4</f>
        <v>8.7975</v>
      </c>
    </row>
    <row r="5" spans="1:8" ht="12.75">
      <c r="A5" s="36" t="s">
        <v>3</v>
      </c>
      <c r="B5" s="25">
        <v>35681</v>
      </c>
      <c r="C5" s="36" t="s">
        <v>70</v>
      </c>
      <c r="D5" s="37">
        <v>4.17</v>
      </c>
      <c r="F5" s="36" t="s">
        <v>5</v>
      </c>
      <c r="G5">
        <f t="shared" si="0"/>
        <v>13.41</v>
      </c>
      <c r="H5">
        <f t="shared" si="1"/>
        <v>3.3525</v>
      </c>
    </row>
    <row r="6" spans="1:8" ht="12.75">
      <c r="A6" s="36" t="s">
        <v>4</v>
      </c>
      <c r="B6" s="25">
        <v>35461</v>
      </c>
      <c r="C6" s="36" t="s">
        <v>71</v>
      </c>
      <c r="D6" s="37">
        <v>5.05</v>
      </c>
      <c r="F6" s="36" t="s">
        <v>6</v>
      </c>
      <c r="G6">
        <f t="shared" si="0"/>
        <v>12.82</v>
      </c>
      <c r="H6">
        <f t="shared" si="1"/>
        <v>3.205</v>
      </c>
    </row>
    <row r="7" spans="1:8" ht="12.75">
      <c r="A7" s="36" t="s">
        <v>4</v>
      </c>
      <c r="B7" s="25">
        <v>35513</v>
      </c>
      <c r="C7" s="36" t="s">
        <v>72</v>
      </c>
      <c r="D7" s="37">
        <v>8.08</v>
      </c>
      <c r="F7" s="36" t="s">
        <v>7</v>
      </c>
      <c r="G7">
        <f t="shared" si="0"/>
        <v>9.96</v>
      </c>
      <c r="H7">
        <f t="shared" si="1"/>
        <v>2.49</v>
      </c>
    </row>
    <row r="8" spans="1:8" ht="12.75">
      <c r="A8" s="36" t="s">
        <v>4</v>
      </c>
      <c r="B8" s="25">
        <v>35640</v>
      </c>
      <c r="C8" s="36" t="s">
        <v>73</v>
      </c>
      <c r="D8" s="37">
        <v>5.39</v>
      </c>
      <c r="F8" s="36" t="s">
        <v>8</v>
      </c>
      <c r="G8">
        <f t="shared" si="0"/>
        <v>45.47</v>
      </c>
      <c r="H8">
        <f t="shared" si="1"/>
        <v>11.3675</v>
      </c>
    </row>
    <row r="9" spans="1:8" ht="12.75">
      <c r="A9" s="36" t="s">
        <v>4</v>
      </c>
      <c r="B9" s="25">
        <v>35681</v>
      </c>
      <c r="C9" s="36" t="s">
        <v>74</v>
      </c>
      <c r="D9" s="37">
        <v>16.67</v>
      </c>
      <c r="F9" s="36" t="s">
        <v>9</v>
      </c>
      <c r="G9">
        <f t="shared" si="0"/>
        <v>374.64</v>
      </c>
      <c r="H9">
        <f t="shared" si="1"/>
        <v>93.66</v>
      </c>
    </row>
    <row r="10" spans="1:4" ht="12.75">
      <c r="A10" s="36" t="s">
        <v>5</v>
      </c>
      <c r="B10" s="25">
        <v>35460</v>
      </c>
      <c r="C10" s="36" t="s">
        <v>75</v>
      </c>
      <c r="D10" s="37">
        <v>3.53</v>
      </c>
    </row>
    <row r="11" spans="1:8" ht="12.75">
      <c r="A11" s="36" t="s">
        <v>5</v>
      </c>
      <c r="B11" s="25">
        <v>35514</v>
      </c>
      <c r="C11" s="36" t="s">
        <v>65</v>
      </c>
      <c r="D11" s="37">
        <v>2.53</v>
      </c>
      <c r="H11" t="s">
        <v>76</v>
      </c>
    </row>
    <row r="12" spans="1:4" ht="12.75">
      <c r="A12" s="36" t="s">
        <v>5</v>
      </c>
      <c r="B12" s="25">
        <v>35641</v>
      </c>
      <c r="C12" s="36" t="s">
        <v>77</v>
      </c>
      <c r="D12" s="37">
        <v>3.43</v>
      </c>
    </row>
    <row r="13" spans="1:4" ht="12.75">
      <c r="A13" s="36" t="s">
        <v>5</v>
      </c>
      <c r="B13" s="25">
        <v>35682</v>
      </c>
      <c r="C13" s="36" t="s">
        <v>78</v>
      </c>
      <c r="D13" s="37">
        <v>3.92</v>
      </c>
    </row>
    <row r="14" spans="1:4" ht="12.75">
      <c r="A14" s="36" t="s">
        <v>6</v>
      </c>
      <c r="B14" s="25">
        <v>35460</v>
      </c>
      <c r="C14" s="36" t="s">
        <v>75</v>
      </c>
      <c r="D14" s="37">
        <v>3.28</v>
      </c>
    </row>
    <row r="15" spans="1:4" ht="12.75">
      <c r="A15" s="36" t="s">
        <v>6</v>
      </c>
      <c r="B15" s="25">
        <v>35514</v>
      </c>
      <c r="C15" s="36" t="s">
        <v>79</v>
      </c>
      <c r="D15" s="37">
        <v>1.21</v>
      </c>
    </row>
    <row r="16" spans="1:4" ht="12.75">
      <c r="A16" s="36" t="s">
        <v>6</v>
      </c>
      <c r="B16" s="25">
        <v>35641</v>
      </c>
      <c r="C16" s="36" t="s">
        <v>70</v>
      </c>
      <c r="D16" s="37">
        <v>3.92</v>
      </c>
    </row>
    <row r="17" spans="1:4" ht="12.75">
      <c r="A17" s="36" t="s">
        <v>6</v>
      </c>
      <c r="B17" s="25">
        <v>35682</v>
      </c>
      <c r="C17" s="36" t="s">
        <v>80</v>
      </c>
      <c r="D17" s="37">
        <v>4.41</v>
      </c>
    </row>
    <row r="18" spans="1:4" ht="12.75">
      <c r="A18" s="36" t="s">
        <v>7</v>
      </c>
      <c r="B18" s="25">
        <v>35461</v>
      </c>
      <c r="C18" s="36" t="s">
        <v>81</v>
      </c>
      <c r="D18" s="37">
        <v>2.52</v>
      </c>
    </row>
    <row r="19" spans="1:4" ht="12.75">
      <c r="A19" s="36" t="s">
        <v>7</v>
      </c>
      <c r="B19" s="25">
        <v>35513</v>
      </c>
      <c r="C19" s="36" t="s">
        <v>81</v>
      </c>
      <c r="D19" s="37">
        <v>3.03</v>
      </c>
    </row>
    <row r="20" spans="1:4" ht="12.75">
      <c r="A20" s="36" t="s">
        <v>7</v>
      </c>
      <c r="B20" s="25">
        <v>35640</v>
      </c>
      <c r="C20" s="36" t="s">
        <v>82</v>
      </c>
      <c r="D20" s="37">
        <v>1.96</v>
      </c>
    </row>
    <row r="21" spans="1:4" ht="12.75">
      <c r="A21" s="36" t="s">
        <v>7</v>
      </c>
      <c r="B21" s="25">
        <v>35681</v>
      </c>
      <c r="C21" s="36" t="s">
        <v>83</v>
      </c>
      <c r="D21" s="37">
        <v>2.45</v>
      </c>
    </row>
    <row r="22" spans="1:4" ht="12.75">
      <c r="A22" s="36" t="s">
        <v>8</v>
      </c>
      <c r="B22" s="25">
        <v>35461</v>
      </c>
      <c r="C22" s="36" t="s">
        <v>84</v>
      </c>
      <c r="D22" s="37">
        <v>12.12</v>
      </c>
    </row>
    <row r="23" spans="1:4" ht="12.75">
      <c r="A23" s="36" t="s">
        <v>8</v>
      </c>
      <c r="B23" s="25">
        <v>35513</v>
      </c>
      <c r="C23" s="36" t="s">
        <v>85</v>
      </c>
      <c r="D23" s="37">
        <v>9.34</v>
      </c>
    </row>
    <row r="24" spans="1:4" ht="12.75">
      <c r="A24" s="36" t="s">
        <v>8</v>
      </c>
      <c r="B24" s="25">
        <v>35640</v>
      </c>
      <c r="C24" s="36" t="s">
        <v>79</v>
      </c>
      <c r="D24" s="37">
        <v>11.76</v>
      </c>
    </row>
    <row r="25" spans="1:4" ht="12.75">
      <c r="A25" s="36" t="s">
        <v>8</v>
      </c>
      <c r="B25" s="25">
        <v>35681</v>
      </c>
      <c r="C25" s="36" t="s">
        <v>82</v>
      </c>
      <c r="D25" s="37">
        <v>12.25</v>
      </c>
    </row>
    <row r="26" spans="1:4" ht="12.75">
      <c r="A26" s="36" t="s">
        <v>9</v>
      </c>
      <c r="B26" s="25">
        <v>35460</v>
      </c>
      <c r="C26" s="36" t="s">
        <v>72</v>
      </c>
      <c r="D26" s="37">
        <v>45.96</v>
      </c>
    </row>
    <row r="27" spans="1:4" ht="12.75">
      <c r="A27" s="36" t="s">
        <v>9</v>
      </c>
      <c r="B27" s="25">
        <v>35514</v>
      </c>
      <c r="C27" s="36" t="s">
        <v>86</v>
      </c>
      <c r="D27" s="37">
        <v>75.5</v>
      </c>
    </row>
    <row r="28" spans="1:4" ht="12.75">
      <c r="A28" s="36" t="s">
        <v>9</v>
      </c>
      <c r="B28" s="25">
        <v>35641</v>
      </c>
      <c r="C28" s="36" t="s">
        <v>87</v>
      </c>
      <c r="D28" s="37">
        <v>121.32</v>
      </c>
    </row>
    <row r="29" spans="1:4" ht="12.75">
      <c r="A29" s="36" t="s">
        <v>9</v>
      </c>
      <c r="B29" s="25">
        <v>35682</v>
      </c>
      <c r="C29" s="36" t="s">
        <v>82</v>
      </c>
      <c r="D29" s="37">
        <v>131.86</v>
      </c>
    </row>
    <row r="30" spans="1:4" ht="12.75">
      <c r="A30" s="36" t="s">
        <v>88</v>
      </c>
      <c r="B30" s="25">
        <v>35641</v>
      </c>
      <c r="C30" s="36" t="s">
        <v>89</v>
      </c>
      <c r="D30" s="37">
        <v>115.4</v>
      </c>
    </row>
    <row r="31" spans="1:4" ht="12.75">
      <c r="A31" s="36" t="s">
        <v>90</v>
      </c>
      <c r="B31" s="25">
        <v>35643</v>
      </c>
      <c r="C31" s="36" t="s">
        <v>91</v>
      </c>
      <c r="D31" s="37">
        <v>79.41</v>
      </c>
    </row>
    <row r="32" spans="1:4" ht="12.75">
      <c r="A32" s="36" t="s">
        <v>92</v>
      </c>
      <c r="B32" s="25">
        <v>35643</v>
      </c>
      <c r="C32" s="36" t="s">
        <v>93</v>
      </c>
      <c r="D32" s="37">
        <v>27.94</v>
      </c>
    </row>
    <row r="33" spans="1:4" ht="12.75">
      <c r="A33" s="36" t="s">
        <v>94</v>
      </c>
      <c r="B33" s="25">
        <v>35643</v>
      </c>
      <c r="C33" s="36" t="s">
        <v>95</v>
      </c>
      <c r="D33" s="37">
        <v>104.41</v>
      </c>
    </row>
    <row r="34" spans="1:4" ht="12.75">
      <c r="A34" s="36" t="s">
        <v>96</v>
      </c>
      <c r="B34" s="25">
        <v>35643</v>
      </c>
      <c r="C34" s="36" t="s">
        <v>74</v>
      </c>
      <c r="D34" s="37">
        <v>316.18</v>
      </c>
    </row>
    <row r="35" spans="1:4" ht="12.75">
      <c r="A35" s="36" t="s">
        <v>97</v>
      </c>
      <c r="B35" s="25">
        <v>35643</v>
      </c>
      <c r="C35" s="36" t="s">
        <v>98</v>
      </c>
      <c r="D35" s="37">
        <v>39.95</v>
      </c>
    </row>
    <row r="36" spans="1:4" ht="12.75">
      <c r="A36" s="36" t="s">
        <v>99</v>
      </c>
      <c r="B36" s="25">
        <v>35641</v>
      </c>
      <c r="C36" s="36" t="s">
        <v>100</v>
      </c>
      <c r="D36" s="37">
        <v>106.4</v>
      </c>
    </row>
    <row r="37" spans="1:4" ht="12.75">
      <c r="A37" s="36" t="s">
        <v>101</v>
      </c>
      <c r="B37" s="25">
        <v>35643</v>
      </c>
      <c r="C37" s="36" t="s">
        <v>70</v>
      </c>
      <c r="D37" s="37">
        <v>0</v>
      </c>
    </row>
    <row r="38" spans="1:4" ht="12.75">
      <c r="A38" s="36" t="s">
        <v>102</v>
      </c>
      <c r="B38" s="25">
        <v>35643</v>
      </c>
      <c r="C38" s="36" t="s">
        <v>103</v>
      </c>
      <c r="D38" s="37">
        <v>0</v>
      </c>
    </row>
    <row r="39" spans="1:4" ht="12.75">
      <c r="A39" s="36" t="s">
        <v>104</v>
      </c>
      <c r="B39" s="25">
        <v>35643</v>
      </c>
      <c r="C39" s="36" t="s">
        <v>105</v>
      </c>
      <c r="D39" s="37">
        <v>0</v>
      </c>
    </row>
    <row r="40" spans="1:4" ht="12.75">
      <c r="A40" s="36" t="s">
        <v>106</v>
      </c>
      <c r="B40" s="25">
        <v>35643</v>
      </c>
      <c r="C40" s="36" t="s">
        <v>107</v>
      </c>
      <c r="D40" s="37">
        <v>0</v>
      </c>
    </row>
    <row r="41" spans="1:4" ht="12.75">
      <c r="A41" s="36" t="s">
        <v>108</v>
      </c>
      <c r="B41" s="25">
        <v>35643</v>
      </c>
      <c r="C41" s="36" t="s">
        <v>100</v>
      </c>
      <c r="D41" s="37">
        <v>0</v>
      </c>
    </row>
    <row r="42" spans="1:4" ht="12.75">
      <c r="A42" s="36" t="s">
        <v>109</v>
      </c>
      <c r="B42" s="25">
        <v>35641</v>
      </c>
      <c r="C42" s="36" t="s">
        <v>107</v>
      </c>
      <c r="D42" s="37">
        <v>5.39</v>
      </c>
    </row>
    <row r="43" spans="1:4" ht="12.75">
      <c r="A43" s="36" t="s">
        <v>110</v>
      </c>
      <c r="B43" s="25">
        <v>35641</v>
      </c>
      <c r="C43" s="36" t="s">
        <v>83</v>
      </c>
      <c r="D43" s="37">
        <v>58.09</v>
      </c>
    </row>
    <row r="44" spans="1:4" ht="12.75">
      <c r="A44" s="36" t="s">
        <v>111</v>
      </c>
      <c r="B44" s="25">
        <v>35641</v>
      </c>
      <c r="C44" s="36" t="s">
        <v>93</v>
      </c>
      <c r="D44" s="37">
        <v>108.33</v>
      </c>
    </row>
    <row r="45" spans="1:4" ht="12.75">
      <c r="A45" s="36" t="s">
        <v>112</v>
      </c>
      <c r="B45" s="25">
        <v>35641</v>
      </c>
      <c r="C45" s="36" t="s">
        <v>113</v>
      </c>
      <c r="D45" s="37">
        <v>180.39</v>
      </c>
    </row>
  </sheetData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D9" sqref="D9:E9"/>
    </sheetView>
  </sheetViews>
  <sheetFormatPr defaultColWidth="9.140625" defaultRowHeight="12.75"/>
  <cols>
    <col min="1" max="5" width="9.140625" style="0" customWidth="1"/>
    <col min="6" max="16384" width="11.421875" style="0" customWidth="1"/>
  </cols>
  <sheetData>
    <row r="1" spans="1:6" ht="12.75">
      <c r="A1" t="s">
        <v>1</v>
      </c>
      <c r="B1" s="2" t="s">
        <v>41</v>
      </c>
      <c r="C1" t="s">
        <v>2</v>
      </c>
      <c r="D1" t="s">
        <v>43</v>
      </c>
      <c r="E1" t="s">
        <v>46</v>
      </c>
      <c r="F1" t="s">
        <v>114</v>
      </c>
    </row>
    <row r="2" spans="1:6" ht="12.75">
      <c r="A2" t="s">
        <v>3</v>
      </c>
      <c r="B2" s="1">
        <v>35461</v>
      </c>
      <c r="C2" s="3" t="s">
        <v>10</v>
      </c>
      <c r="D2">
        <v>55.8</v>
      </c>
      <c r="E2">
        <v>51.4</v>
      </c>
      <c r="F2">
        <f>0.648*D2+16.628</f>
        <v>52.7864</v>
      </c>
    </row>
    <row r="3" spans="1:6" ht="12.75">
      <c r="A3" t="s">
        <v>3</v>
      </c>
      <c r="B3" s="1">
        <v>35513</v>
      </c>
      <c r="C3" s="3" t="s">
        <v>12</v>
      </c>
      <c r="D3">
        <v>49.2</v>
      </c>
      <c r="E3">
        <v>64.3</v>
      </c>
      <c r="F3">
        <f aca="true" t="shared" si="0" ref="F3:F9">0.648*D3+16.628</f>
        <v>48.509600000000006</v>
      </c>
    </row>
    <row r="4" spans="1:6" ht="12.75">
      <c r="A4" t="s">
        <v>3</v>
      </c>
      <c r="B4" s="1">
        <v>35640</v>
      </c>
      <c r="C4" s="3" t="s">
        <v>11</v>
      </c>
      <c r="D4">
        <v>60.8</v>
      </c>
      <c r="E4">
        <v>47.6</v>
      </c>
      <c r="F4">
        <f t="shared" si="0"/>
        <v>56.0264</v>
      </c>
    </row>
    <row r="5" spans="1:6" ht="12.75">
      <c r="A5" t="s">
        <v>3</v>
      </c>
      <c r="B5" s="1">
        <v>35681</v>
      </c>
      <c r="C5" s="3" t="s">
        <v>13</v>
      </c>
      <c r="D5">
        <v>67.2</v>
      </c>
      <c r="E5">
        <v>66.4</v>
      </c>
      <c r="F5">
        <f t="shared" si="0"/>
        <v>60.1736</v>
      </c>
    </row>
    <row r="6" spans="1:6" ht="12.75">
      <c r="A6" t="s">
        <v>4</v>
      </c>
      <c r="B6" s="1">
        <v>35461</v>
      </c>
      <c r="C6" s="3" t="s">
        <v>10</v>
      </c>
      <c r="D6">
        <v>66.6</v>
      </c>
      <c r="E6">
        <v>54.3</v>
      </c>
      <c r="F6">
        <f t="shared" si="0"/>
        <v>59.7848</v>
      </c>
    </row>
    <row r="7" spans="1:6" ht="12.75">
      <c r="A7" t="s">
        <v>4</v>
      </c>
      <c r="B7" s="1">
        <v>35513</v>
      </c>
      <c r="C7" s="3" t="s">
        <v>12</v>
      </c>
      <c r="D7">
        <v>89.4</v>
      </c>
      <c r="E7">
        <v>70.3</v>
      </c>
      <c r="F7">
        <f t="shared" si="0"/>
        <v>74.5592</v>
      </c>
    </row>
    <row r="8" spans="1:6" ht="12.75">
      <c r="A8" t="s">
        <v>4</v>
      </c>
      <c r="B8" s="1">
        <v>35640</v>
      </c>
      <c r="C8" s="3" t="s">
        <v>11</v>
      </c>
      <c r="D8">
        <v>71.1</v>
      </c>
      <c r="E8">
        <v>57.9</v>
      </c>
      <c r="F8">
        <f t="shared" si="0"/>
        <v>62.7008</v>
      </c>
    </row>
    <row r="9" spans="1:6" ht="12.75">
      <c r="A9" t="s">
        <v>4</v>
      </c>
      <c r="B9" s="1">
        <v>35681</v>
      </c>
      <c r="C9" s="3" t="s">
        <v>13</v>
      </c>
      <c r="D9">
        <v>137.2</v>
      </c>
      <c r="E9">
        <v>117.3</v>
      </c>
      <c r="F9">
        <f t="shared" si="0"/>
        <v>105.53359999999999</v>
      </c>
    </row>
    <row r="10" spans="1:6" ht="12.75">
      <c r="A10" t="s">
        <v>5</v>
      </c>
      <c r="B10" s="1">
        <v>35460</v>
      </c>
      <c r="C10" s="3" t="s">
        <v>10</v>
      </c>
      <c r="D10">
        <v>65</v>
      </c>
      <c r="E10">
        <v>47.8</v>
      </c>
      <c r="F10">
        <f aca="true" t="shared" si="1" ref="F10:F18">0.648*D10+16.628</f>
        <v>58.748000000000005</v>
      </c>
    </row>
    <row r="11" spans="1:6" ht="12.75">
      <c r="A11" t="s">
        <v>5</v>
      </c>
      <c r="B11" s="1">
        <v>35514</v>
      </c>
      <c r="C11" s="3" t="s">
        <v>12</v>
      </c>
      <c r="D11">
        <v>62</v>
      </c>
      <c r="E11">
        <v>48.2</v>
      </c>
      <c r="F11">
        <f t="shared" si="1"/>
        <v>56.804</v>
      </c>
    </row>
    <row r="12" spans="1:6" ht="12.75">
      <c r="A12" t="s">
        <v>5</v>
      </c>
      <c r="B12" s="1">
        <v>35641</v>
      </c>
      <c r="C12" s="3" t="s">
        <v>11</v>
      </c>
      <c r="D12">
        <v>56.16</v>
      </c>
      <c r="E12">
        <v>53</v>
      </c>
      <c r="F12">
        <f t="shared" si="1"/>
        <v>53.01968</v>
      </c>
    </row>
    <row r="13" spans="1:6" ht="12.75">
      <c r="A13" t="s">
        <v>5</v>
      </c>
      <c r="B13" s="1">
        <v>35682</v>
      </c>
      <c r="C13" s="3" t="s">
        <v>13</v>
      </c>
      <c r="D13">
        <v>69.1</v>
      </c>
      <c r="E13">
        <v>56.2</v>
      </c>
      <c r="F13">
        <f t="shared" si="1"/>
        <v>61.404799999999994</v>
      </c>
    </row>
    <row r="14" spans="1:6" ht="12.75">
      <c r="A14" t="s">
        <v>6</v>
      </c>
      <c r="B14" s="1">
        <v>35460</v>
      </c>
      <c r="C14" s="3" t="s">
        <v>10</v>
      </c>
      <c r="D14">
        <v>56.5</v>
      </c>
      <c r="E14">
        <v>38.3</v>
      </c>
      <c r="F14">
        <f t="shared" si="1"/>
        <v>53.24</v>
      </c>
    </row>
    <row r="15" spans="1:6" ht="12.75">
      <c r="A15" t="s">
        <v>6</v>
      </c>
      <c r="B15" s="1">
        <v>35514</v>
      </c>
      <c r="C15" s="3" t="s">
        <v>12</v>
      </c>
      <c r="D15">
        <v>51.9</v>
      </c>
      <c r="E15">
        <v>63</v>
      </c>
      <c r="F15">
        <f t="shared" si="1"/>
        <v>50.2592</v>
      </c>
    </row>
    <row r="16" spans="1:6" ht="12.75">
      <c r="A16" t="s">
        <v>6</v>
      </c>
      <c r="B16" s="1">
        <v>35641</v>
      </c>
      <c r="C16" s="3" t="s">
        <v>11</v>
      </c>
      <c r="D16">
        <v>58.2</v>
      </c>
      <c r="E16">
        <v>49.3</v>
      </c>
      <c r="F16">
        <f t="shared" si="1"/>
        <v>54.3416</v>
      </c>
    </row>
    <row r="17" spans="1:6" ht="12.75">
      <c r="A17" t="s">
        <v>6</v>
      </c>
      <c r="B17" s="1">
        <v>35682</v>
      </c>
      <c r="C17" s="3" t="s">
        <v>13</v>
      </c>
      <c r="D17">
        <v>64.9</v>
      </c>
      <c r="E17">
        <v>57.9</v>
      </c>
      <c r="F17">
        <f t="shared" si="1"/>
        <v>58.68320000000001</v>
      </c>
    </row>
    <row r="18" spans="1:6" ht="12.75">
      <c r="A18" t="s">
        <v>7</v>
      </c>
      <c r="B18" s="1">
        <v>35461</v>
      </c>
      <c r="C18" s="3" t="s">
        <v>10</v>
      </c>
      <c r="D18">
        <v>43.1</v>
      </c>
      <c r="E18">
        <v>54.7</v>
      </c>
      <c r="F18">
        <f t="shared" si="1"/>
        <v>44.5568</v>
      </c>
    </row>
    <row r="19" spans="1:6" ht="12.75">
      <c r="A19" t="s">
        <v>7</v>
      </c>
      <c r="B19" s="1">
        <v>35513</v>
      </c>
      <c r="C19" s="3" t="s">
        <v>12</v>
      </c>
      <c r="D19">
        <v>56.6</v>
      </c>
      <c r="E19">
        <v>53.6</v>
      </c>
      <c r="F19">
        <f>0.648*D19+16.628</f>
        <v>53.3048</v>
      </c>
    </row>
    <row r="20" spans="1:6" ht="12.75">
      <c r="A20" t="s">
        <v>7</v>
      </c>
      <c r="B20" s="1">
        <v>35640</v>
      </c>
      <c r="C20" s="3" t="s">
        <v>11</v>
      </c>
      <c r="D20">
        <v>40.5</v>
      </c>
      <c r="E20">
        <v>47.6</v>
      </c>
      <c r="F20">
        <f>0.648*D20+16.628</f>
        <v>42.872</v>
      </c>
    </row>
    <row r="21" spans="1:6" ht="12.75">
      <c r="A21" t="s">
        <v>7</v>
      </c>
      <c r="B21" s="1">
        <v>35681</v>
      </c>
      <c r="C21" s="3" t="s">
        <v>13</v>
      </c>
      <c r="D21">
        <v>43.3</v>
      </c>
      <c r="E21">
        <v>52.9</v>
      </c>
      <c r="F21">
        <f>0.648*D21+16.628</f>
        <v>44.6864</v>
      </c>
    </row>
    <row r="22" spans="2:3" ht="12.75">
      <c r="B22" s="1"/>
      <c r="C22" s="3"/>
    </row>
    <row r="23" spans="2:3" ht="12.75">
      <c r="B23" s="1"/>
      <c r="C23" s="3"/>
    </row>
    <row r="24" spans="2:3" ht="12.75">
      <c r="B24" s="1"/>
      <c r="C24" s="3"/>
    </row>
    <row r="25" spans="2:3" ht="12.75">
      <c r="B25" s="1"/>
      <c r="C25" s="3"/>
    </row>
    <row r="26" spans="2:3" ht="12.75">
      <c r="B26" s="1"/>
      <c r="C26" s="3"/>
    </row>
    <row r="27" spans="2:3" ht="12.75">
      <c r="B27" s="1"/>
      <c r="C27" s="3"/>
    </row>
    <row r="28" spans="2:3" ht="12.75">
      <c r="B28" s="1"/>
      <c r="C28" s="3"/>
    </row>
    <row r="29" spans="2:3" ht="12.75">
      <c r="B29" s="1"/>
      <c r="C29" s="3"/>
    </row>
  </sheetData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8" sqref="A8:H12"/>
    </sheetView>
  </sheetViews>
  <sheetFormatPr defaultColWidth="9.140625" defaultRowHeight="12.75"/>
  <cols>
    <col min="1" max="1" width="16.8515625" style="0" customWidth="1"/>
    <col min="2" max="2" width="8.28125" style="0" customWidth="1"/>
    <col min="3" max="3" width="7.00390625" style="0" customWidth="1"/>
    <col min="4" max="8" width="6.8515625" style="0" customWidth="1"/>
    <col min="9" max="16384" width="11.421875" style="0" customWidth="1"/>
  </cols>
  <sheetData>
    <row r="1" spans="1:8" ht="12.75">
      <c r="A1" s="4" t="s">
        <v>17</v>
      </c>
      <c r="B1" s="5" t="s">
        <v>1</v>
      </c>
      <c r="C1" s="6"/>
      <c r="D1" s="6"/>
      <c r="E1" s="6"/>
      <c r="F1" s="6"/>
      <c r="G1" s="6"/>
      <c r="H1" s="7"/>
    </row>
    <row r="2" spans="1:8" ht="12.75">
      <c r="A2" s="5" t="s">
        <v>2</v>
      </c>
      <c r="B2" s="4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7" t="s">
        <v>9</v>
      </c>
    </row>
    <row r="3" spans="1:8" ht="12.75">
      <c r="A3" s="4" t="s">
        <v>10</v>
      </c>
      <c r="B3" s="8">
        <v>3400</v>
      </c>
      <c r="C3" s="9">
        <v>2400</v>
      </c>
      <c r="D3" s="9">
        <v>1700</v>
      </c>
      <c r="E3" s="9">
        <v>2200</v>
      </c>
      <c r="F3" s="9">
        <v>220</v>
      </c>
      <c r="G3" s="9">
        <v>900</v>
      </c>
      <c r="H3" s="13">
        <v>35000</v>
      </c>
    </row>
    <row r="4" spans="1:8" ht="12.75">
      <c r="A4" s="10" t="s">
        <v>12</v>
      </c>
      <c r="B4" s="11">
        <v>3400</v>
      </c>
      <c r="C4" s="12">
        <v>240000</v>
      </c>
      <c r="D4" s="12">
        <v>22000</v>
      </c>
      <c r="E4" s="12">
        <v>1300</v>
      </c>
      <c r="F4" s="12">
        <v>1400</v>
      </c>
      <c r="G4" s="12">
        <v>1700</v>
      </c>
      <c r="H4" s="14">
        <v>500</v>
      </c>
    </row>
    <row r="5" spans="1:8" ht="12.75">
      <c r="A5" s="10" t="s">
        <v>11</v>
      </c>
      <c r="B5" s="11">
        <v>340</v>
      </c>
      <c r="C5" s="12">
        <v>1700</v>
      </c>
      <c r="D5" s="12">
        <v>110</v>
      </c>
      <c r="E5" s="12">
        <v>140</v>
      </c>
      <c r="F5" s="12">
        <v>130</v>
      </c>
      <c r="G5" s="12">
        <v>90</v>
      </c>
      <c r="H5" s="14">
        <v>80</v>
      </c>
    </row>
    <row r="6" spans="1:8" ht="12.75">
      <c r="A6" s="15" t="s">
        <v>13</v>
      </c>
      <c r="B6" s="16">
        <v>270</v>
      </c>
      <c r="C6" s="17">
        <v>240000</v>
      </c>
      <c r="D6" s="17">
        <v>500</v>
      </c>
      <c r="E6" s="17">
        <v>1100</v>
      </c>
      <c r="F6" s="17">
        <v>140</v>
      </c>
      <c r="G6" s="17">
        <v>17000</v>
      </c>
      <c r="H6" s="18">
        <v>3000</v>
      </c>
    </row>
    <row r="8" spans="1:8" ht="12.75">
      <c r="A8" t="s">
        <v>14</v>
      </c>
      <c r="B8" t="s">
        <v>3</v>
      </c>
      <c r="C8" s="2" t="s">
        <v>4</v>
      </c>
      <c r="D8" s="2" t="s">
        <v>5</v>
      </c>
      <c r="E8" s="2" t="s">
        <v>15</v>
      </c>
      <c r="F8" s="2" t="s">
        <v>7</v>
      </c>
      <c r="G8" s="2" t="s">
        <v>8</v>
      </c>
      <c r="H8" s="2" t="s">
        <v>9</v>
      </c>
    </row>
    <row r="9" spans="1:8" ht="12.75">
      <c r="A9" s="29">
        <v>35460</v>
      </c>
      <c r="B9">
        <f aca="true" t="shared" si="0" ref="B9:H12">B3</f>
        <v>3400</v>
      </c>
      <c r="C9">
        <f t="shared" si="0"/>
        <v>2400</v>
      </c>
      <c r="D9">
        <f t="shared" si="0"/>
        <v>1700</v>
      </c>
      <c r="E9">
        <f t="shared" si="0"/>
        <v>2200</v>
      </c>
      <c r="F9">
        <f t="shared" si="0"/>
        <v>220</v>
      </c>
      <c r="G9">
        <f t="shared" si="0"/>
        <v>900</v>
      </c>
      <c r="H9">
        <f t="shared" si="0"/>
        <v>35000</v>
      </c>
    </row>
    <row r="10" spans="1:8" ht="12.75">
      <c r="A10" s="29">
        <v>35513</v>
      </c>
      <c r="B10">
        <f t="shared" si="0"/>
        <v>3400</v>
      </c>
      <c r="C10">
        <f t="shared" si="0"/>
        <v>240000</v>
      </c>
      <c r="D10">
        <f t="shared" si="0"/>
        <v>22000</v>
      </c>
      <c r="E10">
        <f t="shared" si="0"/>
        <v>1300</v>
      </c>
      <c r="F10">
        <f t="shared" si="0"/>
        <v>1400</v>
      </c>
      <c r="G10">
        <f t="shared" si="0"/>
        <v>1700</v>
      </c>
      <c r="H10">
        <f t="shared" si="0"/>
        <v>500</v>
      </c>
    </row>
    <row r="11" spans="1:8" ht="12.75">
      <c r="A11" s="29">
        <v>35641</v>
      </c>
      <c r="B11">
        <f t="shared" si="0"/>
        <v>340</v>
      </c>
      <c r="C11">
        <f t="shared" si="0"/>
        <v>1700</v>
      </c>
      <c r="D11">
        <f t="shared" si="0"/>
        <v>110</v>
      </c>
      <c r="E11">
        <f t="shared" si="0"/>
        <v>140</v>
      </c>
      <c r="F11">
        <f t="shared" si="0"/>
        <v>130</v>
      </c>
      <c r="G11">
        <f t="shared" si="0"/>
        <v>90</v>
      </c>
      <c r="H11">
        <f t="shared" si="0"/>
        <v>80</v>
      </c>
    </row>
    <row r="12" spans="1:8" ht="12.75">
      <c r="A12" s="29">
        <v>35681</v>
      </c>
      <c r="B12">
        <f t="shared" si="0"/>
        <v>270</v>
      </c>
      <c r="C12">
        <f t="shared" si="0"/>
        <v>240000</v>
      </c>
      <c r="D12">
        <f t="shared" si="0"/>
        <v>500</v>
      </c>
      <c r="E12">
        <f t="shared" si="0"/>
        <v>1100</v>
      </c>
      <c r="F12">
        <f t="shared" si="0"/>
        <v>140</v>
      </c>
      <c r="G12">
        <f t="shared" si="0"/>
        <v>17000</v>
      </c>
      <c r="H12">
        <f t="shared" si="0"/>
        <v>3000</v>
      </c>
    </row>
  </sheetData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8" sqref="A8:H12"/>
    </sheetView>
  </sheetViews>
  <sheetFormatPr defaultColWidth="9.140625" defaultRowHeight="12.75"/>
  <cols>
    <col min="1" max="1" width="13.00390625" style="0" customWidth="1"/>
    <col min="2" max="2" width="8.28125" style="0" customWidth="1"/>
    <col min="3" max="8" width="6.8515625" style="0" customWidth="1"/>
    <col min="9" max="16384" width="11.421875" style="0" customWidth="1"/>
  </cols>
  <sheetData>
    <row r="1" spans="1:8" ht="12.75">
      <c r="A1" s="4" t="s">
        <v>18</v>
      </c>
      <c r="B1" s="5" t="s">
        <v>1</v>
      </c>
      <c r="C1" s="6"/>
      <c r="D1" s="6"/>
      <c r="E1" s="6"/>
      <c r="F1" s="6"/>
      <c r="G1" s="6"/>
      <c r="H1" s="7"/>
    </row>
    <row r="2" spans="1:8" ht="12.75">
      <c r="A2" s="5" t="s">
        <v>2</v>
      </c>
      <c r="B2" s="4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7" t="s">
        <v>9</v>
      </c>
    </row>
    <row r="3" spans="1:8" ht="12.75">
      <c r="A3" s="4" t="s">
        <v>10</v>
      </c>
      <c r="B3" s="8">
        <v>1.3</v>
      </c>
      <c r="C3" s="9">
        <v>2.25</v>
      </c>
      <c r="D3" s="9">
        <v>1.4</v>
      </c>
      <c r="E3" s="9">
        <v>1.5</v>
      </c>
      <c r="F3" s="9">
        <v>1.4</v>
      </c>
      <c r="G3" s="9">
        <v>1.6</v>
      </c>
      <c r="H3" s="13">
        <v>3.3</v>
      </c>
    </row>
    <row r="4" spans="1:8" ht="12.75">
      <c r="A4" s="10" t="s">
        <v>12</v>
      </c>
      <c r="B4" s="11">
        <v>0.9</v>
      </c>
      <c r="C4" s="12">
        <v>1</v>
      </c>
      <c r="D4" s="12">
        <v>0.7</v>
      </c>
      <c r="E4" s="12">
        <v>0.1</v>
      </c>
      <c r="F4" s="12">
        <v>0.7</v>
      </c>
      <c r="G4" s="12">
        <v>1.4</v>
      </c>
      <c r="H4" s="14">
        <v>0.7</v>
      </c>
    </row>
    <row r="5" spans="1:8" ht="12.75">
      <c r="A5" s="10" t="s">
        <v>11</v>
      </c>
      <c r="B5" s="11">
        <v>1.63</v>
      </c>
      <c r="C5" s="12">
        <v>2.34</v>
      </c>
      <c r="D5" s="12">
        <v>0.3</v>
      </c>
      <c r="E5" s="12">
        <v>0.71</v>
      </c>
      <c r="F5" s="12">
        <v>1.67</v>
      </c>
      <c r="G5" s="12">
        <v>0.6</v>
      </c>
      <c r="H5" s="14">
        <v>0.3</v>
      </c>
    </row>
    <row r="6" spans="1:8" ht="12.75">
      <c r="A6" s="15" t="s">
        <v>13</v>
      </c>
      <c r="B6" s="16">
        <v>1.33</v>
      </c>
      <c r="C6" s="17">
        <v>3.03</v>
      </c>
      <c r="D6" s="17">
        <v>1.72</v>
      </c>
      <c r="E6" s="17">
        <v>1.56</v>
      </c>
      <c r="F6" s="17">
        <v>0.57</v>
      </c>
      <c r="G6" s="17">
        <v>1.79</v>
      </c>
      <c r="H6" s="18">
        <v>2.3</v>
      </c>
    </row>
    <row r="8" spans="1:8" ht="12.75">
      <c r="A8" t="s">
        <v>14</v>
      </c>
      <c r="B8" t="s">
        <v>3</v>
      </c>
      <c r="C8" s="2" t="s">
        <v>4</v>
      </c>
      <c r="D8" s="2" t="s">
        <v>5</v>
      </c>
      <c r="E8" s="2" t="s">
        <v>15</v>
      </c>
      <c r="F8" s="2" t="s">
        <v>7</v>
      </c>
      <c r="G8" s="2" t="s">
        <v>8</v>
      </c>
      <c r="H8" s="2" t="s">
        <v>9</v>
      </c>
    </row>
    <row r="9" spans="1:8" ht="12.75">
      <c r="A9" s="29">
        <v>35460</v>
      </c>
      <c r="B9">
        <f aca="true" t="shared" si="0" ref="B9:H12">B3</f>
        <v>1.3</v>
      </c>
      <c r="C9">
        <f t="shared" si="0"/>
        <v>2.25</v>
      </c>
      <c r="D9">
        <f t="shared" si="0"/>
        <v>1.4</v>
      </c>
      <c r="E9">
        <f t="shared" si="0"/>
        <v>1.5</v>
      </c>
      <c r="F9">
        <f t="shared" si="0"/>
        <v>1.4</v>
      </c>
      <c r="G9">
        <f t="shared" si="0"/>
        <v>1.6</v>
      </c>
      <c r="H9">
        <f t="shared" si="0"/>
        <v>3.3</v>
      </c>
    </row>
    <row r="10" spans="1:8" ht="12.75">
      <c r="A10" s="29">
        <v>35513</v>
      </c>
      <c r="B10">
        <f t="shared" si="0"/>
        <v>0.9</v>
      </c>
      <c r="C10">
        <f t="shared" si="0"/>
        <v>1</v>
      </c>
      <c r="D10">
        <f t="shared" si="0"/>
        <v>0.7</v>
      </c>
      <c r="E10">
        <f t="shared" si="0"/>
        <v>0.1</v>
      </c>
      <c r="F10">
        <f t="shared" si="0"/>
        <v>0.7</v>
      </c>
      <c r="G10">
        <f t="shared" si="0"/>
        <v>1.4</v>
      </c>
      <c r="H10">
        <f t="shared" si="0"/>
        <v>0.7</v>
      </c>
    </row>
    <row r="11" spans="1:8" ht="12.75">
      <c r="A11" s="29">
        <v>35641</v>
      </c>
      <c r="B11">
        <f t="shared" si="0"/>
        <v>1.63</v>
      </c>
      <c r="C11">
        <f t="shared" si="0"/>
        <v>2.34</v>
      </c>
      <c r="D11">
        <f t="shared" si="0"/>
        <v>0.3</v>
      </c>
      <c r="E11">
        <f t="shared" si="0"/>
        <v>0.71</v>
      </c>
      <c r="F11">
        <f t="shared" si="0"/>
        <v>1.67</v>
      </c>
      <c r="G11">
        <f t="shared" si="0"/>
        <v>0.6</v>
      </c>
      <c r="H11">
        <f t="shared" si="0"/>
        <v>0.3</v>
      </c>
    </row>
    <row r="12" spans="1:8" ht="12.75">
      <c r="A12" s="29">
        <v>35681</v>
      </c>
      <c r="B12">
        <f t="shared" si="0"/>
        <v>1.33</v>
      </c>
      <c r="C12">
        <f t="shared" si="0"/>
        <v>3.03</v>
      </c>
      <c r="D12">
        <f t="shared" si="0"/>
        <v>1.72</v>
      </c>
      <c r="E12">
        <f t="shared" si="0"/>
        <v>1.56</v>
      </c>
      <c r="F12">
        <f t="shared" si="0"/>
        <v>0.57</v>
      </c>
      <c r="G12">
        <f t="shared" si="0"/>
        <v>1.79</v>
      </c>
      <c r="H12">
        <f t="shared" si="0"/>
        <v>2.3</v>
      </c>
    </row>
  </sheetData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8" sqref="A8:H12"/>
    </sheetView>
  </sheetViews>
  <sheetFormatPr defaultColWidth="9.140625" defaultRowHeight="12.75"/>
  <cols>
    <col min="1" max="1" width="14.8515625" style="0" customWidth="1"/>
    <col min="2" max="2" width="8.28125" style="0" customWidth="1"/>
    <col min="3" max="8" width="6.8515625" style="0" customWidth="1"/>
    <col min="9" max="16384" width="11.421875" style="0" customWidth="1"/>
  </cols>
  <sheetData>
    <row r="1" spans="1:8" ht="12.75">
      <c r="A1" s="4" t="s">
        <v>19</v>
      </c>
      <c r="B1" s="5" t="s">
        <v>1</v>
      </c>
      <c r="C1" s="6"/>
      <c r="D1" s="6"/>
      <c r="E1" s="6"/>
      <c r="F1" s="6"/>
      <c r="G1" s="6"/>
      <c r="H1" s="7"/>
    </row>
    <row r="2" spans="1:8" ht="12.75">
      <c r="A2" s="5" t="s">
        <v>2</v>
      </c>
      <c r="B2" s="4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7" t="s">
        <v>9</v>
      </c>
    </row>
    <row r="3" spans="1:8" ht="12.75">
      <c r="A3" s="4" t="s">
        <v>10</v>
      </c>
      <c r="B3" s="8">
        <v>7.7</v>
      </c>
      <c r="C3" s="9">
        <v>7.65</v>
      </c>
      <c r="D3" s="9">
        <v>8</v>
      </c>
      <c r="E3" s="9">
        <v>7.3</v>
      </c>
      <c r="F3" s="9">
        <v>7.6</v>
      </c>
      <c r="G3" s="9">
        <v>7.9</v>
      </c>
      <c r="H3" s="13">
        <v>7.4</v>
      </c>
    </row>
    <row r="4" spans="1:8" ht="12.75">
      <c r="A4" s="10" t="s">
        <v>12</v>
      </c>
      <c r="B4" s="11">
        <v>7</v>
      </c>
      <c r="C4" s="12">
        <v>6.9</v>
      </c>
      <c r="D4" s="12">
        <v>6.5</v>
      </c>
      <c r="E4" s="12">
        <v>6.3</v>
      </c>
      <c r="F4" s="12">
        <v>7.1</v>
      </c>
      <c r="G4" s="12">
        <v>6.9</v>
      </c>
      <c r="H4" s="14">
        <v>6.8</v>
      </c>
    </row>
    <row r="5" spans="1:8" ht="12.75">
      <c r="A5" s="10" t="s">
        <v>11</v>
      </c>
      <c r="B5" s="11">
        <v>8.43</v>
      </c>
      <c r="C5" s="12">
        <v>8.43</v>
      </c>
      <c r="D5" s="12">
        <v>6.9</v>
      </c>
      <c r="E5" s="12">
        <v>7.11</v>
      </c>
      <c r="F5" s="12">
        <v>8.32</v>
      </c>
      <c r="G5" s="12">
        <v>7.61</v>
      </c>
      <c r="H5" s="14">
        <v>7.51</v>
      </c>
    </row>
    <row r="6" spans="1:8" ht="12.75">
      <c r="A6" s="15" t="s">
        <v>13</v>
      </c>
      <c r="B6" s="16">
        <v>7.12</v>
      </c>
      <c r="C6" s="17">
        <v>7</v>
      </c>
      <c r="D6" s="17">
        <v>6.68</v>
      </c>
      <c r="E6" s="17">
        <v>6.68</v>
      </c>
      <c r="F6" s="17">
        <v>7.64</v>
      </c>
      <c r="G6" s="17">
        <v>7.12</v>
      </c>
      <c r="H6" s="18">
        <v>9.3</v>
      </c>
    </row>
    <row r="8" spans="1:8" ht="12.75">
      <c r="A8" t="s">
        <v>14</v>
      </c>
      <c r="B8" t="s">
        <v>3</v>
      </c>
      <c r="C8" s="2" t="s">
        <v>4</v>
      </c>
      <c r="D8" s="2" t="s">
        <v>5</v>
      </c>
      <c r="E8" s="2" t="s">
        <v>15</v>
      </c>
      <c r="F8" s="2" t="s">
        <v>7</v>
      </c>
      <c r="G8" s="2" t="s">
        <v>8</v>
      </c>
      <c r="H8" s="2" t="s">
        <v>9</v>
      </c>
    </row>
    <row r="9" spans="1:8" ht="12.75">
      <c r="A9" s="29">
        <v>35460</v>
      </c>
      <c r="B9">
        <f aca="true" t="shared" si="0" ref="B9:H12">B3</f>
        <v>7.7</v>
      </c>
      <c r="C9">
        <f t="shared" si="0"/>
        <v>7.65</v>
      </c>
      <c r="D9">
        <f t="shared" si="0"/>
        <v>8</v>
      </c>
      <c r="E9">
        <f t="shared" si="0"/>
        <v>7.3</v>
      </c>
      <c r="F9">
        <f t="shared" si="0"/>
        <v>7.6</v>
      </c>
      <c r="G9">
        <f t="shared" si="0"/>
        <v>7.9</v>
      </c>
      <c r="H9">
        <f t="shared" si="0"/>
        <v>7.4</v>
      </c>
    </row>
    <row r="10" spans="1:8" ht="12.75">
      <c r="A10" s="29">
        <v>35513</v>
      </c>
      <c r="B10">
        <f t="shared" si="0"/>
        <v>7</v>
      </c>
      <c r="C10">
        <f t="shared" si="0"/>
        <v>6.9</v>
      </c>
      <c r="D10">
        <f t="shared" si="0"/>
        <v>6.5</v>
      </c>
      <c r="E10">
        <f t="shared" si="0"/>
        <v>6.3</v>
      </c>
      <c r="F10">
        <f t="shared" si="0"/>
        <v>7.1</v>
      </c>
      <c r="G10">
        <f t="shared" si="0"/>
        <v>6.9</v>
      </c>
      <c r="H10">
        <f t="shared" si="0"/>
        <v>6.8</v>
      </c>
    </row>
    <row r="11" spans="1:8" ht="12.75">
      <c r="A11" s="29">
        <v>35641</v>
      </c>
      <c r="B11">
        <f t="shared" si="0"/>
        <v>8.43</v>
      </c>
      <c r="C11">
        <f t="shared" si="0"/>
        <v>8.43</v>
      </c>
      <c r="D11">
        <f t="shared" si="0"/>
        <v>6.9</v>
      </c>
      <c r="E11">
        <f t="shared" si="0"/>
        <v>7.11</v>
      </c>
      <c r="F11">
        <f t="shared" si="0"/>
        <v>8.32</v>
      </c>
      <c r="G11">
        <f t="shared" si="0"/>
        <v>7.61</v>
      </c>
      <c r="H11">
        <f t="shared" si="0"/>
        <v>7.51</v>
      </c>
    </row>
    <row r="12" spans="1:8" ht="12.75">
      <c r="A12" s="29">
        <v>35681</v>
      </c>
      <c r="B12">
        <f t="shared" si="0"/>
        <v>7.12</v>
      </c>
      <c r="C12">
        <f t="shared" si="0"/>
        <v>7</v>
      </c>
      <c r="D12">
        <f t="shared" si="0"/>
        <v>6.68</v>
      </c>
      <c r="E12">
        <f t="shared" si="0"/>
        <v>6.68</v>
      </c>
      <c r="F12">
        <f t="shared" si="0"/>
        <v>7.64</v>
      </c>
      <c r="G12">
        <f t="shared" si="0"/>
        <v>7.12</v>
      </c>
      <c r="H12">
        <f t="shared" si="0"/>
        <v>9.3</v>
      </c>
    </row>
  </sheetData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8" sqref="A8:H12"/>
    </sheetView>
  </sheetViews>
  <sheetFormatPr defaultColWidth="9.140625" defaultRowHeight="12.75"/>
  <cols>
    <col min="1" max="1" width="12.140625" style="0" customWidth="1"/>
    <col min="2" max="2" width="8.28125" style="0" customWidth="1"/>
    <col min="3" max="8" width="6.8515625" style="0" customWidth="1"/>
    <col min="9" max="16384" width="11.421875" style="0" customWidth="1"/>
  </cols>
  <sheetData>
    <row r="1" spans="1:8" ht="12.75">
      <c r="A1" s="4" t="s">
        <v>20</v>
      </c>
      <c r="B1" s="5" t="s">
        <v>1</v>
      </c>
      <c r="C1" s="6"/>
      <c r="D1" s="6"/>
      <c r="E1" s="6"/>
      <c r="F1" s="6"/>
      <c r="G1" s="6"/>
      <c r="H1" s="7"/>
    </row>
    <row r="2" spans="1:8" ht="12.75">
      <c r="A2" s="5" t="s">
        <v>2</v>
      </c>
      <c r="B2" s="4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7" t="s">
        <v>9</v>
      </c>
    </row>
    <row r="3" spans="1:8" ht="12.75">
      <c r="A3" s="4" t="s">
        <v>10</v>
      </c>
      <c r="B3" s="8">
        <v>59.7</v>
      </c>
      <c r="C3" s="9">
        <v>61.5</v>
      </c>
      <c r="D3" s="9">
        <v>61.2</v>
      </c>
      <c r="E3" s="9">
        <v>59.7</v>
      </c>
      <c r="F3" s="9">
        <v>69</v>
      </c>
      <c r="G3" s="9">
        <v>66</v>
      </c>
      <c r="H3" s="13">
        <v>38.4</v>
      </c>
    </row>
    <row r="4" spans="1:8" ht="12.75">
      <c r="A4" s="10" t="s">
        <v>12</v>
      </c>
      <c r="B4" s="11">
        <v>59.3</v>
      </c>
      <c r="C4" s="12">
        <v>50.2</v>
      </c>
      <c r="D4" s="12">
        <v>54.9</v>
      </c>
      <c r="E4" s="12">
        <v>61.4</v>
      </c>
      <c r="F4" s="12">
        <v>67</v>
      </c>
      <c r="G4" s="12">
        <v>63.4</v>
      </c>
      <c r="H4" s="14">
        <v>67.4</v>
      </c>
    </row>
    <row r="5" spans="1:8" ht="12.75">
      <c r="A5" s="10" t="s">
        <v>11</v>
      </c>
      <c r="B5" s="11">
        <v>73.1</v>
      </c>
      <c r="C5" s="12">
        <v>57.4</v>
      </c>
      <c r="D5" s="12">
        <v>78.3</v>
      </c>
      <c r="E5" s="12">
        <v>76</v>
      </c>
      <c r="F5" s="12">
        <v>76.9</v>
      </c>
      <c r="G5" s="12">
        <v>74.4</v>
      </c>
      <c r="H5" s="14">
        <v>73.1</v>
      </c>
    </row>
    <row r="6" spans="1:8" ht="12.75">
      <c r="A6" s="15" t="s">
        <v>13</v>
      </c>
      <c r="B6" s="16">
        <v>76.1</v>
      </c>
      <c r="C6" s="17">
        <v>49.4</v>
      </c>
      <c r="D6" s="17">
        <v>71.5</v>
      </c>
      <c r="E6" s="17">
        <v>68.5</v>
      </c>
      <c r="F6" s="17">
        <v>78.7</v>
      </c>
      <c r="G6" s="17">
        <v>57</v>
      </c>
      <c r="H6" s="18">
        <v>59</v>
      </c>
    </row>
    <row r="8" spans="1:8" ht="12.75">
      <c r="A8" t="s">
        <v>14</v>
      </c>
      <c r="B8" t="s">
        <v>3</v>
      </c>
      <c r="C8" s="2" t="s">
        <v>4</v>
      </c>
      <c r="D8" s="2" t="s">
        <v>5</v>
      </c>
      <c r="E8" s="2" t="s">
        <v>15</v>
      </c>
      <c r="F8" s="2" t="s">
        <v>7</v>
      </c>
      <c r="G8" s="2" t="s">
        <v>8</v>
      </c>
      <c r="H8" s="2" t="s">
        <v>9</v>
      </c>
    </row>
    <row r="9" spans="1:8" ht="12.75">
      <c r="A9" s="29">
        <v>35460</v>
      </c>
      <c r="B9">
        <f aca="true" t="shared" si="0" ref="B9:H12">B3</f>
        <v>59.7</v>
      </c>
      <c r="C9">
        <f t="shared" si="0"/>
        <v>61.5</v>
      </c>
      <c r="D9">
        <f t="shared" si="0"/>
        <v>61.2</v>
      </c>
      <c r="E9">
        <f t="shared" si="0"/>
        <v>59.7</v>
      </c>
      <c r="F9">
        <f t="shared" si="0"/>
        <v>69</v>
      </c>
      <c r="G9">
        <f t="shared" si="0"/>
        <v>66</v>
      </c>
      <c r="H9">
        <f t="shared" si="0"/>
        <v>38.4</v>
      </c>
    </row>
    <row r="10" spans="1:8" ht="12.75">
      <c r="A10" s="29">
        <v>35513</v>
      </c>
      <c r="B10">
        <f t="shared" si="0"/>
        <v>59.3</v>
      </c>
      <c r="C10">
        <f t="shared" si="0"/>
        <v>50.2</v>
      </c>
      <c r="D10">
        <f t="shared" si="0"/>
        <v>54.9</v>
      </c>
      <c r="E10">
        <f t="shared" si="0"/>
        <v>61.4</v>
      </c>
      <c r="F10">
        <f t="shared" si="0"/>
        <v>67</v>
      </c>
      <c r="G10">
        <f t="shared" si="0"/>
        <v>63.4</v>
      </c>
      <c r="H10">
        <f t="shared" si="0"/>
        <v>67.4</v>
      </c>
    </row>
    <row r="11" spans="1:8" ht="12.75">
      <c r="A11" s="29">
        <v>35641</v>
      </c>
      <c r="B11">
        <f t="shared" si="0"/>
        <v>73.1</v>
      </c>
      <c r="C11">
        <f t="shared" si="0"/>
        <v>57.4</v>
      </c>
      <c r="D11">
        <f t="shared" si="0"/>
        <v>78.3</v>
      </c>
      <c r="E11">
        <f t="shared" si="0"/>
        <v>76</v>
      </c>
      <c r="F11">
        <f t="shared" si="0"/>
        <v>76.9</v>
      </c>
      <c r="G11">
        <f t="shared" si="0"/>
        <v>74.4</v>
      </c>
      <c r="H11">
        <f t="shared" si="0"/>
        <v>73.1</v>
      </c>
    </row>
    <row r="12" spans="1:8" ht="12.75">
      <c r="A12" s="29">
        <v>35681</v>
      </c>
      <c r="B12">
        <f t="shared" si="0"/>
        <v>76.1</v>
      </c>
      <c r="C12">
        <f t="shared" si="0"/>
        <v>49.4</v>
      </c>
      <c r="D12">
        <f t="shared" si="0"/>
        <v>71.5</v>
      </c>
      <c r="E12">
        <f t="shared" si="0"/>
        <v>68.5</v>
      </c>
      <c r="F12">
        <f t="shared" si="0"/>
        <v>78.7</v>
      </c>
      <c r="G12">
        <f t="shared" si="0"/>
        <v>57</v>
      </c>
      <c r="H12">
        <f t="shared" si="0"/>
        <v>59</v>
      </c>
    </row>
  </sheetData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E15" sqref="E15"/>
    </sheetView>
  </sheetViews>
  <sheetFormatPr defaultColWidth="9.140625" defaultRowHeight="12.75"/>
  <cols>
    <col min="1" max="1" width="17.421875" style="0" customWidth="1"/>
    <col min="2" max="2" width="8.28125" style="0" customWidth="1"/>
    <col min="3" max="8" width="6.8515625" style="0" customWidth="1"/>
    <col min="9" max="16384" width="11.421875" style="0" customWidth="1"/>
  </cols>
  <sheetData>
    <row r="1" spans="1:8" ht="12.75">
      <c r="A1" s="4" t="s">
        <v>21</v>
      </c>
      <c r="B1" s="5" t="s">
        <v>1</v>
      </c>
      <c r="C1" s="6"/>
      <c r="D1" s="6"/>
      <c r="E1" s="6"/>
      <c r="F1" s="6"/>
      <c r="G1" s="6"/>
      <c r="H1" s="7"/>
    </row>
    <row r="2" spans="1:8" ht="12.75">
      <c r="A2" s="5" t="s">
        <v>2</v>
      </c>
      <c r="B2" s="4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7" t="s">
        <v>9</v>
      </c>
    </row>
    <row r="3" spans="1:8" ht="12.75">
      <c r="A3" s="4" t="s">
        <v>10</v>
      </c>
      <c r="B3" s="8">
        <v>0.079</v>
      </c>
      <c r="C3" s="9">
        <v>0.072</v>
      </c>
      <c r="D3" s="9">
        <v>0.076</v>
      </c>
      <c r="E3" s="9">
        <v>0.092</v>
      </c>
      <c r="F3" s="9">
        <v>0.051</v>
      </c>
      <c r="G3" s="9">
        <v>0.07</v>
      </c>
      <c r="H3" s="13">
        <v>0.123</v>
      </c>
    </row>
    <row r="4" spans="1:8" ht="12.75">
      <c r="A4" s="10" t="s">
        <v>12</v>
      </c>
      <c r="B4" s="11">
        <v>0.075</v>
      </c>
      <c r="C4" s="12">
        <v>0.001</v>
      </c>
      <c r="D4" s="12">
        <v>0.046</v>
      </c>
      <c r="E4" s="12">
        <v>0.064</v>
      </c>
      <c r="F4" s="12">
        <v>0.001</v>
      </c>
      <c r="G4" s="12">
        <v>0.001</v>
      </c>
      <c r="H4" s="14">
        <v>0.036</v>
      </c>
    </row>
    <row r="5" spans="1:8" ht="12.75">
      <c r="A5" s="10" t="s">
        <v>11</v>
      </c>
      <c r="B5" s="11">
        <v>0.1</v>
      </c>
      <c r="C5" s="12">
        <v>1.1</v>
      </c>
      <c r="D5" s="12">
        <v>0.01</v>
      </c>
      <c r="E5" s="12">
        <v>0.1</v>
      </c>
      <c r="F5" s="12">
        <v>0.1</v>
      </c>
      <c r="G5" s="12">
        <v>0.1</v>
      </c>
      <c r="H5" s="14">
        <v>0.1</v>
      </c>
    </row>
    <row r="6" spans="1:8" ht="12.75">
      <c r="A6" s="15" t="s">
        <v>13</v>
      </c>
      <c r="B6" s="16">
        <v>0.03</v>
      </c>
      <c r="C6" s="17">
        <v>0.07</v>
      </c>
      <c r="D6" s="17">
        <v>0.01</v>
      </c>
      <c r="E6" s="17">
        <v>0.038</v>
      </c>
      <c r="F6" s="17">
        <v>0.02</v>
      </c>
      <c r="G6" s="17">
        <v>0.04</v>
      </c>
      <c r="H6" s="18">
        <v>0.026</v>
      </c>
    </row>
    <row r="8" spans="1:8" ht="12.75">
      <c r="A8" t="s">
        <v>14</v>
      </c>
      <c r="B8" t="s">
        <v>3</v>
      </c>
      <c r="C8" s="2" t="s">
        <v>4</v>
      </c>
      <c r="D8" s="2" t="s">
        <v>5</v>
      </c>
      <c r="E8" s="2" t="s">
        <v>15</v>
      </c>
      <c r="F8" s="2" t="s">
        <v>7</v>
      </c>
      <c r="G8" s="2" t="s">
        <v>8</v>
      </c>
      <c r="H8" s="2" t="s">
        <v>9</v>
      </c>
    </row>
    <row r="9" spans="1:8" ht="12.75">
      <c r="A9" s="29">
        <v>35460</v>
      </c>
      <c r="B9">
        <f aca="true" t="shared" si="0" ref="B9:H10">B3</f>
        <v>0.079</v>
      </c>
      <c r="C9">
        <f t="shared" si="0"/>
        <v>0.072</v>
      </c>
      <c r="D9">
        <f t="shared" si="0"/>
        <v>0.076</v>
      </c>
      <c r="E9">
        <f t="shared" si="0"/>
        <v>0.092</v>
      </c>
      <c r="F9">
        <f t="shared" si="0"/>
        <v>0.051</v>
      </c>
      <c r="G9">
        <f t="shared" si="0"/>
        <v>0.07</v>
      </c>
      <c r="H9">
        <f t="shared" si="0"/>
        <v>0.123</v>
      </c>
    </row>
    <row r="10" spans="1:8" ht="12.75">
      <c r="A10" s="29">
        <v>35513</v>
      </c>
      <c r="B10">
        <f t="shared" si="0"/>
        <v>0.075</v>
      </c>
      <c r="C10">
        <f t="shared" si="0"/>
        <v>0.001</v>
      </c>
      <c r="D10">
        <f t="shared" si="0"/>
        <v>0.046</v>
      </c>
      <c r="E10">
        <f t="shared" si="0"/>
        <v>0.064</v>
      </c>
      <c r="F10">
        <f t="shared" si="0"/>
        <v>0.001</v>
      </c>
      <c r="G10">
        <f t="shared" si="0"/>
        <v>0.001</v>
      </c>
      <c r="H10">
        <f t="shared" si="0"/>
        <v>0.036</v>
      </c>
    </row>
    <row r="11" spans="1:8" ht="12.75">
      <c r="A11" s="29">
        <v>35641</v>
      </c>
      <c r="B11">
        <f>B5</f>
        <v>0.1</v>
      </c>
      <c r="C11" s="33">
        <v>0.18</v>
      </c>
      <c r="D11">
        <f aca="true" t="shared" si="1" ref="D11:H12">D5</f>
        <v>0.01</v>
      </c>
      <c r="E11">
        <f t="shared" si="1"/>
        <v>0.1</v>
      </c>
      <c r="F11">
        <f t="shared" si="1"/>
        <v>0.1</v>
      </c>
      <c r="G11">
        <f t="shared" si="1"/>
        <v>0.1</v>
      </c>
      <c r="H11">
        <f t="shared" si="1"/>
        <v>0.1</v>
      </c>
    </row>
    <row r="12" spans="1:8" ht="12.75">
      <c r="A12" s="29">
        <v>35681</v>
      </c>
      <c r="B12">
        <f>B6</f>
        <v>0.03</v>
      </c>
      <c r="C12">
        <f>C6</f>
        <v>0.07</v>
      </c>
      <c r="D12">
        <f t="shared" si="1"/>
        <v>0.01</v>
      </c>
      <c r="E12">
        <f t="shared" si="1"/>
        <v>0.038</v>
      </c>
      <c r="F12">
        <f t="shared" si="1"/>
        <v>0.02</v>
      </c>
      <c r="G12">
        <f t="shared" si="1"/>
        <v>0.04</v>
      </c>
      <c r="H12">
        <f t="shared" si="1"/>
        <v>0.026</v>
      </c>
    </row>
    <row r="14" ht="12.75">
      <c r="C14" s="30">
        <v>1.1</v>
      </c>
    </row>
  </sheetData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8" sqref="A8:H12"/>
    </sheetView>
  </sheetViews>
  <sheetFormatPr defaultColWidth="9.140625" defaultRowHeight="12.75"/>
  <cols>
    <col min="1" max="1" width="15.140625" style="0" customWidth="1"/>
    <col min="2" max="2" width="8.28125" style="0" customWidth="1"/>
    <col min="3" max="8" width="6.8515625" style="0" customWidth="1"/>
    <col min="9" max="16384" width="11.421875" style="0" customWidth="1"/>
  </cols>
  <sheetData>
    <row r="1" spans="1:8" ht="12.75">
      <c r="A1" s="4" t="s">
        <v>22</v>
      </c>
      <c r="B1" s="5" t="s">
        <v>1</v>
      </c>
      <c r="C1" s="6"/>
      <c r="D1" s="6"/>
      <c r="E1" s="6"/>
      <c r="F1" s="6"/>
      <c r="G1" s="6"/>
      <c r="H1" s="7"/>
    </row>
    <row r="2" spans="1:8" ht="12.75">
      <c r="A2" s="5" t="s">
        <v>2</v>
      </c>
      <c r="B2" s="4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7" t="s">
        <v>9</v>
      </c>
    </row>
    <row r="3" spans="1:8" ht="12.75">
      <c r="A3" s="4" t="s">
        <v>10</v>
      </c>
      <c r="B3" s="8">
        <v>0.29</v>
      </c>
      <c r="C3" s="9">
        <v>0.31</v>
      </c>
      <c r="D3" s="9">
        <v>0.19</v>
      </c>
      <c r="E3" s="9">
        <v>0.34</v>
      </c>
      <c r="F3" s="9">
        <v>0.3</v>
      </c>
      <c r="G3" s="9">
        <v>0.06</v>
      </c>
      <c r="H3" s="13">
        <v>0.3</v>
      </c>
    </row>
    <row r="4" spans="1:8" ht="12.75">
      <c r="A4" s="10" t="s">
        <v>12</v>
      </c>
      <c r="B4" s="11">
        <v>0.25</v>
      </c>
      <c r="C4" s="12">
        <v>0.25</v>
      </c>
      <c r="D4" s="12">
        <v>0.25</v>
      </c>
      <c r="E4" s="12">
        <v>1.67</v>
      </c>
      <c r="F4" s="12">
        <v>0.25</v>
      </c>
      <c r="G4" s="12">
        <v>0.14</v>
      </c>
      <c r="H4" s="14">
        <v>0.05</v>
      </c>
    </row>
    <row r="5" spans="1:8" ht="12.75">
      <c r="A5" s="10" t="s">
        <v>11</v>
      </c>
      <c r="B5" s="11">
        <v>0.01</v>
      </c>
      <c r="C5" s="12">
        <v>0.01</v>
      </c>
      <c r="D5" s="12">
        <v>0.01</v>
      </c>
      <c r="E5" s="12">
        <v>0.01</v>
      </c>
      <c r="F5" s="12">
        <v>0.01</v>
      </c>
      <c r="G5" s="12">
        <v>0.01</v>
      </c>
      <c r="H5" s="14">
        <v>0.01</v>
      </c>
    </row>
    <row r="6" spans="1:8" ht="12.75">
      <c r="A6" s="15" t="s">
        <v>13</v>
      </c>
      <c r="B6" s="16">
        <v>0.01</v>
      </c>
      <c r="C6" s="17">
        <v>0.01</v>
      </c>
      <c r="D6" s="17">
        <v>0.01</v>
      </c>
      <c r="E6" s="17">
        <v>0.01</v>
      </c>
      <c r="F6" s="17">
        <v>0.01</v>
      </c>
      <c r="G6" s="17">
        <v>0.01</v>
      </c>
      <c r="H6" s="18">
        <v>0.01</v>
      </c>
    </row>
    <row r="8" spans="1:8" ht="12.75">
      <c r="A8" t="s">
        <v>14</v>
      </c>
      <c r="B8" t="s">
        <v>3</v>
      </c>
      <c r="C8" s="2" t="s">
        <v>4</v>
      </c>
      <c r="D8" s="2" t="s">
        <v>5</v>
      </c>
      <c r="E8" s="2" t="s">
        <v>15</v>
      </c>
      <c r="F8" s="2" t="s">
        <v>7</v>
      </c>
      <c r="G8" s="2" t="s">
        <v>8</v>
      </c>
      <c r="H8" s="2" t="s">
        <v>9</v>
      </c>
    </row>
    <row r="9" spans="1:8" ht="12.75">
      <c r="A9" s="29">
        <v>35460</v>
      </c>
      <c r="B9">
        <f aca="true" t="shared" si="0" ref="B9:H12">B3</f>
        <v>0.29</v>
      </c>
      <c r="C9">
        <f t="shared" si="0"/>
        <v>0.31</v>
      </c>
      <c r="D9">
        <f t="shared" si="0"/>
        <v>0.19</v>
      </c>
      <c r="E9">
        <f t="shared" si="0"/>
        <v>0.34</v>
      </c>
      <c r="F9">
        <f t="shared" si="0"/>
        <v>0.3</v>
      </c>
      <c r="G9">
        <f t="shared" si="0"/>
        <v>0.06</v>
      </c>
      <c r="H9">
        <f t="shared" si="0"/>
        <v>0.3</v>
      </c>
    </row>
    <row r="10" spans="1:8" ht="12.75">
      <c r="A10" s="29">
        <v>35513</v>
      </c>
      <c r="B10">
        <f t="shared" si="0"/>
        <v>0.25</v>
      </c>
      <c r="C10">
        <f t="shared" si="0"/>
        <v>0.25</v>
      </c>
      <c r="D10">
        <f t="shared" si="0"/>
        <v>0.25</v>
      </c>
      <c r="E10">
        <f t="shared" si="0"/>
        <v>1.67</v>
      </c>
      <c r="F10">
        <f t="shared" si="0"/>
        <v>0.25</v>
      </c>
      <c r="G10">
        <f t="shared" si="0"/>
        <v>0.14</v>
      </c>
      <c r="H10">
        <f t="shared" si="0"/>
        <v>0.05</v>
      </c>
    </row>
    <row r="11" spans="1:8" ht="12.75">
      <c r="A11" s="29">
        <v>35641</v>
      </c>
      <c r="B11">
        <f t="shared" si="0"/>
        <v>0.01</v>
      </c>
      <c r="C11">
        <f t="shared" si="0"/>
        <v>0.01</v>
      </c>
      <c r="D11">
        <f t="shared" si="0"/>
        <v>0.01</v>
      </c>
      <c r="E11">
        <f t="shared" si="0"/>
        <v>0.01</v>
      </c>
      <c r="F11">
        <f t="shared" si="0"/>
        <v>0.01</v>
      </c>
      <c r="G11">
        <f t="shared" si="0"/>
        <v>0.01</v>
      </c>
      <c r="H11">
        <f t="shared" si="0"/>
        <v>0.01</v>
      </c>
    </row>
    <row r="12" spans="1:8" ht="12.75">
      <c r="A12" s="29">
        <v>35681</v>
      </c>
      <c r="B12">
        <f t="shared" si="0"/>
        <v>0.01</v>
      </c>
      <c r="C12">
        <f t="shared" si="0"/>
        <v>0.01</v>
      </c>
      <c r="D12">
        <f t="shared" si="0"/>
        <v>0.01</v>
      </c>
      <c r="E12">
        <f t="shared" si="0"/>
        <v>0.01</v>
      </c>
      <c r="F12">
        <f t="shared" si="0"/>
        <v>0.01</v>
      </c>
      <c r="G12">
        <f t="shared" si="0"/>
        <v>0.01</v>
      </c>
      <c r="H12">
        <f t="shared" si="0"/>
        <v>0.01</v>
      </c>
    </row>
  </sheetData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8" sqref="A8:H12"/>
    </sheetView>
  </sheetViews>
  <sheetFormatPr defaultColWidth="9.140625" defaultRowHeight="12.75"/>
  <cols>
    <col min="1" max="1" width="17.28125" style="0" customWidth="1"/>
    <col min="2" max="2" width="8.28125" style="0" customWidth="1"/>
    <col min="3" max="8" width="6.8515625" style="0" customWidth="1"/>
    <col min="9" max="16384" width="11.421875" style="0" customWidth="1"/>
  </cols>
  <sheetData>
    <row r="1" spans="1:8" ht="12.75">
      <c r="A1" s="4" t="s">
        <v>23</v>
      </c>
      <c r="B1" s="5" t="s">
        <v>1</v>
      </c>
      <c r="C1" s="6"/>
      <c r="D1" s="6"/>
      <c r="E1" s="6"/>
      <c r="F1" s="6"/>
      <c r="G1" s="6"/>
      <c r="H1" s="7"/>
    </row>
    <row r="2" spans="1:8" ht="12.75">
      <c r="A2" s="5" t="s">
        <v>2</v>
      </c>
      <c r="B2" s="4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7" t="s">
        <v>9</v>
      </c>
    </row>
    <row r="3" spans="1:8" ht="12.75">
      <c r="A3" s="4" t="s">
        <v>10</v>
      </c>
      <c r="B3" s="8">
        <v>0.15</v>
      </c>
      <c r="C3" s="9">
        <v>0.13</v>
      </c>
      <c r="D3" s="9">
        <v>0.13</v>
      </c>
      <c r="E3" s="9">
        <v>0.1</v>
      </c>
      <c r="F3" s="9">
        <v>0.07</v>
      </c>
      <c r="G3" s="9">
        <v>0.09</v>
      </c>
      <c r="H3" s="13">
        <v>0.2</v>
      </c>
    </row>
    <row r="4" spans="1:8" ht="12.75">
      <c r="A4" s="10" t="s">
        <v>12</v>
      </c>
      <c r="B4" s="11">
        <v>0.05</v>
      </c>
      <c r="C4" s="12">
        <v>0.05</v>
      </c>
      <c r="D4" s="12">
        <v>0.05</v>
      </c>
      <c r="E4" s="12">
        <v>0.05</v>
      </c>
      <c r="F4" s="12">
        <v>0.05</v>
      </c>
      <c r="G4" s="12">
        <v>0.05</v>
      </c>
      <c r="H4" s="14">
        <v>0.05</v>
      </c>
    </row>
    <row r="5" spans="1:8" ht="12.75">
      <c r="A5" s="10" t="s">
        <v>11</v>
      </c>
      <c r="B5" s="11">
        <v>0.06</v>
      </c>
      <c r="C5" s="12">
        <v>0.14</v>
      </c>
      <c r="D5" s="12">
        <v>0.05</v>
      </c>
      <c r="E5" s="12">
        <v>0.05</v>
      </c>
      <c r="F5" s="12">
        <v>0.06</v>
      </c>
      <c r="G5" s="12">
        <v>0.08</v>
      </c>
      <c r="H5" s="14">
        <v>0.05</v>
      </c>
    </row>
    <row r="6" spans="1:8" ht="12.75">
      <c r="A6" s="15" t="s">
        <v>13</v>
      </c>
      <c r="B6" s="16">
        <v>0.05</v>
      </c>
      <c r="C6" s="17">
        <v>0.27</v>
      </c>
      <c r="D6" s="17">
        <v>0.07</v>
      </c>
      <c r="E6" s="17">
        <v>0.05</v>
      </c>
      <c r="F6" s="17">
        <v>0.05</v>
      </c>
      <c r="G6" s="17">
        <v>0.11</v>
      </c>
      <c r="H6" s="18">
        <v>0.05</v>
      </c>
    </row>
    <row r="8" spans="1:8" ht="12.75">
      <c r="A8" t="s">
        <v>14</v>
      </c>
      <c r="B8" t="s">
        <v>3</v>
      </c>
      <c r="C8" s="2" t="s">
        <v>4</v>
      </c>
      <c r="D8" s="2" t="s">
        <v>5</v>
      </c>
      <c r="E8" s="2" t="s">
        <v>15</v>
      </c>
      <c r="F8" s="2" t="s">
        <v>7</v>
      </c>
      <c r="G8" s="2" t="s">
        <v>8</v>
      </c>
      <c r="H8" s="2" t="s">
        <v>9</v>
      </c>
    </row>
    <row r="9" spans="1:8" ht="12.75">
      <c r="A9" s="29">
        <v>35460</v>
      </c>
      <c r="B9">
        <f aca="true" t="shared" si="0" ref="B9:H12">B3</f>
        <v>0.15</v>
      </c>
      <c r="C9">
        <f t="shared" si="0"/>
        <v>0.13</v>
      </c>
      <c r="D9">
        <f t="shared" si="0"/>
        <v>0.13</v>
      </c>
      <c r="E9">
        <f t="shared" si="0"/>
        <v>0.1</v>
      </c>
      <c r="F9">
        <f t="shared" si="0"/>
        <v>0.07</v>
      </c>
      <c r="G9">
        <f t="shared" si="0"/>
        <v>0.09</v>
      </c>
      <c r="H9">
        <f t="shared" si="0"/>
        <v>0.2</v>
      </c>
    </row>
    <row r="10" spans="1:8" ht="12.75">
      <c r="A10" s="29">
        <v>35513</v>
      </c>
      <c r="B10">
        <f t="shared" si="0"/>
        <v>0.05</v>
      </c>
      <c r="C10">
        <f t="shared" si="0"/>
        <v>0.05</v>
      </c>
      <c r="D10">
        <f t="shared" si="0"/>
        <v>0.05</v>
      </c>
      <c r="E10">
        <f t="shared" si="0"/>
        <v>0.05</v>
      </c>
      <c r="F10">
        <f t="shared" si="0"/>
        <v>0.05</v>
      </c>
      <c r="G10">
        <f t="shared" si="0"/>
        <v>0.05</v>
      </c>
      <c r="H10">
        <f t="shared" si="0"/>
        <v>0.05</v>
      </c>
    </row>
    <row r="11" spans="1:8" ht="12.75">
      <c r="A11" s="29">
        <v>35641</v>
      </c>
      <c r="B11">
        <f t="shared" si="0"/>
        <v>0.06</v>
      </c>
      <c r="C11">
        <f t="shared" si="0"/>
        <v>0.14</v>
      </c>
      <c r="D11">
        <f t="shared" si="0"/>
        <v>0.05</v>
      </c>
      <c r="E11">
        <f t="shared" si="0"/>
        <v>0.05</v>
      </c>
      <c r="F11">
        <f t="shared" si="0"/>
        <v>0.06</v>
      </c>
      <c r="G11">
        <f t="shared" si="0"/>
        <v>0.08</v>
      </c>
      <c r="H11">
        <f t="shared" si="0"/>
        <v>0.05</v>
      </c>
    </row>
    <row r="12" spans="1:8" ht="12.75">
      <c r="A12" s="29">
        <v>35681</v>
      </c>
      <c r="B12">
        <f t="shared" si="0"/>
        <v>0.05</v>
      </c>
      <c r="C12">
        <f t="shared" si="0"/>
        <v>0.27</v>
      </c>
      <c r="D12">
        <f t="shared" si="0"/>
        <v>0.07</v>
      </c>
      <c r="E12">
        <f t="shared" si="0"/>
        <v>0.05</v>
      </c>
      <c r="F12">
        <f t="shared" si="0"/>
        <v>0.05</v>
      </c>
      <c r="G12">
        <f t="shared" si="0"/>
        <v>0.11</v>
      </c>
      <c r="H12">
        <f t="shared" si="0"/>
        <v>0.05</v>
      </c>
    </row>
  </sheetData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IESA</cp:lastModifiedBy>
  <cp:lastPrinted>1997-12-11T13:38:50Z</cp:lastPrinted>
  <dcterms:created xsi:type="dcterms:W3CDTF">1997-10-31T17:48:35Z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